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G:\Shared drives\5. Finance\# BusinessFinance Plan\(4.) Financial_Model\1 Brodosplit\Model New (2024-08)\"/>
    </mc:Choice>
  </mc:AlternateContent>
  <xr:revisionPtr revIDLastSave="0" documentId="13_ncr:1_{9A323C6E-C0B2-4AAD-8473-9F65F70B3C4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onthly 100% $1.0670" sheetId="12" r:id="rId1"/>
    <sheet name="Calc_Bridge_100% $1,0670" sheetId="11" r:id="rId2"/>
    <sheet name="Comments" sheetId="2" r:id="rId3"/>
  </sheets>
  <definedNames>
    <definedName name="_xlnm.Print_Area" localSheetId="1">'Calc_Bridge_100% $1,0670'!$A$1:$W$26</definedName>
    <definedName name="_xlnm.Print_Area" localSheetId="2">Comments!$A$1:$G$11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1" l="1"/>
  <c r="V26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7" i="11"/>
  <c r="V6" i="11"/>
  <c r="W6" i="11"/>
  <c r="F8" i="12"/>
  <c r="S47" i="12"/>
  <c r="S48" i="12"/>
  <c r="S49" i="12"/>
  <c r="S50" i="12"/>
  <c r="S51" i="12"/>
  <c r="S52" i="12"/>
  <c r="S53" i="12"/>
  <c r="S54" i="12"/>
  <c r="S55" i="12"/>
  <c r="S56" i="12"/>
  <c r="S58" i="12"/>
  <c r="Z16" i="12"/>
  <c r="G8" i="11" s="1"/>
  <c r="Z13" i="12"/>
  <c r="G7" i="11" s="1"/>
  <c r="H7" i="11" s="1"/>
  <c r="H8" i="11" s="1"/>
  <c r="P53" i="12"/>
  <c r="R53" i="12" s="1"/>
  <c r="P54" i="12"/>
  <c r="R54" i="12" s="1"/>
  <c r="T54" i="12" s="1"/>
  <c r="P55" i="12"/>
  <c r="R55" i="12" s="1"/>
  <c r="T53" i="12" l="1"/>
  <c r="T55" i="12"/>
  <c r="Y55" i="12"/>
  <c r="E21" i="11" s="1"/>
  <c r="F1" i="12"/>
  <c r="I1" i="12" s="1"/>
  <c r="H38" i="12"/>
  <c r="K38" i="12" s="1"/>
  <c r="H39" i="12"/>
  <c r="L39" i="12" s="1"/>
  <c r="H40" i="12"/>
  <c r="K40" i="12" s="1"/>
  <c r="H41" i="12"/>
  <c r="L41" i="12" s="1"/>
  <c r="H42" i="12"/>
  <c r="M42" i="12" s="1"/>
  <c r="H43" i="12"/>
  <c r="K43" i="12" s="1"/>
  <c r="H44" i="12"/>
  <c r="K44" i="12" s="1"/>
  <c r="H45" i="12"/>
  <c r="M45" i="12" s="1"/>
  <c r="H46" i="12"/>
  <c r="L46" i="12" s="1"/>
  <c r="H13" i="12"/>
  <c r="K13" i="12" s="1"/>
  <c r="S13" i="12" s="1"/>
  <c r="H12" i="12"/>
  <c r="H11" i="12"/>
  <c r="I11" i="12" l="1"/>
  <c r="I12" i="12" s="1"/>
  <c r="I13" i="12" s="1"/>
  <c r="L42" i="12"/>
  <c r="M38" i="12"/>
  <c r="M46" i="12"/>
  <c r="K46" i="12"/>
  <c r="M44" i="12"/>
  <c r="M43" i="12"/>
  <c r="L43" i="12"/>
  <c r="K42" i="12"/>
  <c r="M41" i="12"/>
  <c r="M40" i="12"/>
  <c r="M39" i="12"/>
  <c r="K39" i="12"/>
  <c r="L38" i="12"/>
  <c r="L45" i="12"/>
  <c r="K45" i="12"/>
  <c r="L44" i="12"/>
  <c r="K41" i="12"/>
  <c r="L40" i="12"/>
  <c r="S40" i="12" s="1"/>
  <c r="K12" i="12"/>
  <c r="S12" i="12" s="1"/>
  <c r="P13" i="12"/>
  <c r="R13" i="12" s="1"/>
  <c r="T13" i="12" s="1"/>
  <c r="K11" i="12"/>
  <c r="H14" i="12"/>
  <c r="M6" i="11"/>
  <c r="S41" i="12" l="1"/>
  <c r="S43" i="12"/>
  <c r="S39" i="12"/>
  <c r="S46" i="12"/>
  <c r="S38" i="12"/>
  <c r="S44" i="12"/>
  <c r="S11" i="12"/>
  <c r="U11" i="12" s="1"/>
  <c r="U12" i="12" s="1"/>
  <c r="U13" i="12" s="1"/>
  <c r="S42" i="12"/>
  <c r="S45" i="12"/>
  <c r="P11" i="12"/>
  <c r="P12" i="12"/>
  <c r="R12" i="12" s="1"/>
  <c r="T12" i="12" s="1"/>
  <c r="I14" i="12"/>
  <c r="K14" i="12"/>
  <c r="P38" i="12"/>
  <c r="R38" i="12" s="1"/>
  <c r="P39" i="12"/>
  <c r="R39" i="12" s="1"/>
  <c r="T39" i="12" s="1"/>
  <c r="P40" i="12"/>
  <c r="R40" i="12" s="1"/>
  <c r="T40" i="12" s="1"/>
  <c r="P41" i="12"/>
  <c r="R41" i="12" s="1"/>
  <c r="T41" i="12" s="1"/>
  <c r="P42" i="12"/>
  <c r="R42" i="12" s="1"/>
  <c r="P43" i="12"/>
  <c r="R43" i="12" s="1"/>
  <c r="T43" i="12" s="1"/>
  <c r="P44" i="12"/>
  <c r="R44" i="12" s="1"/>
  <c r="P45" i="12"/>
  <c r="R45" i="12" s="1"/>
  <c r="T45" i="12" s="1"/>
  <c r="P46" i="12"/>
  <c r="R46" i="12" s="1"/>
  <c r="P47" i="12"/>
  <c r="R47" i="12" s="1"/>
  <c r="T47" i="12" s="1"/>
  <c r="P48" i="12"/>
  <c r="R48" i="12" s="1"/>
  <c r="T48" i="12" s="1"/>
  <c r="P49" i="12"/>
  <c r="R49" i="12" s="1"/>
  <c r="T49" i="12" s="1"/>
  <c r="P50" i="12"/>
  <c r="R50" i="12" s="1"/>
  <c r="T50" i="12" s="1"/>
  <c r="P51" i="12"/>
  <c r="R51" i="12" s="1"/>
  <c r="T51" i="12" s="1"/>
  <c r="P52" i="12"/>
  <c r="R52" i="12" s="1"/>
  <c r="T52" i="12" s="1"/>
  <c r="P56" i="12"/>
  <c r="R56" i="12" s="1"/>
  <c r="T56" i="12" s="1"/>
  <c r="P58" i="12"/>
  <c r="R58" i="12" s="1"/>
  <c r="T58" i="12" s="1"/>
  <c r="M8" i="11"/>
  <c r="M9" i="11"/>
  <c r="M10" i="11"/>
  <c r="M11" i="11"/>
  <c r="M12" i="11"/>
  <c r="M13" i="11"/>
  <c r="P13" i="11" s="1"/>
  <c r="M14" i="11"/>
  <c r="P14" i="11" s="1"/>
  <c r="M15" i="11"/>
  <c r="P15" i="11" s="1"/>
  <c r="M16" i="11"/>
  <c r="P16" i="11" s="1"/>
  <c r="M17" i="11"/>
  <c r="P17" i="11" s="1"/>
  <c r="M18" i="11"/>
  <c r="M19" i="11"/>
  <c r="M20" i="11"/>
  <c r="M21" i="11"/>
  <c r="M22" i="11"/>
  <c r="M23" i="11"/>
  <c r="M24" i="11"/>
  <c r="M25" i="11"/>
  <c r="H33" i="12"/>
  <c r="L33" i="12" s="1"/>
  <c r="H34" i="12"/>
  <c r="H35" i="12"/>
  <c r="H36" i="12"/>
  <c r="H37" i="12"/>
  <c r="M37" i="12" s="1"/>
  <c r="T44" i="12" l="1"/>
  <c r="T46" i="12"/>
  <c r="T38" i="12"/>
  <c r="T42" i="12"/>
  <c r="W11" i="12"/>
  <c r="W12" i="12" s="1"/>
  <c r="W13" i="12" s="1"/>
  <c r="R11" i="12"/>
  <c r="T11" i="12" s="1"/>
  <c r="Q11" i="12"/>
  <c r="Q12" i="12" s="1"/>
  <c r="Q13" i="12" s="1"/>
  <c r="Y52" i="12"/>
  <c r="E20" i="11" s="1"/>
  <c r="Y13" i="12"/>
  <c r="E7" i="11" s="1"/>
  <c r="P24" i="11"/>
  <c r="V56" i="12" s="1"/>
  <c r="P20" i="11"/>
  <c r="V49" i="12" s="1"/>
  <c r="V41" i="12"/>
  <c r="V38" i="12"/>
  <c r="V45" i="12"/>
  <c r="V43" i="12"/>
  <c r="V39" i="12"/>
  <c r="P8" i="11"/>
  <c r="P23" i="11"/>
  <c r="P19" i="11"/>
  <c r="V47" i="12" s="1"/>
  <c r="P9" i="11"/>
  <c r="G11" i="11" s="1"/>
  <c r="P11" i="11"/>
  <c r="V34" i="12" s="1"/>
  <c r="Z34" i="12" s="1"/>
  <c r="G14" i="11" s="1"/>
  <c r="P22" i="11"/>
  <c r="V51" i="12" s="1"/>
  <c r="P10" i="11"/>
  <c r="V31" i="12" s="1"/>
  <c r="Z31" i="12" s="1"/>
  <c r="G13" i="11" s="1"/>
  <c r="P12" i="11"/>
  <c r="V36" i="12" s="1"/>
  <c r="Z37" i="12" s="1"/>
  <c r="G15" i="11" s="1"/>
  <c r="P21" i="11"/>
  <c r="V50" i="12" s="1"/>
  <c r="P18" i="11"/>
  <c r="P25" i="11"/>
  <c r="L37" i="12"/>
  <c r="L36" i="12"/>
  <c r="K37" i="12"/>
  <c r="K36" i="12"/>
  <c r="K35" i="12"/>
  <c r="L35" i="12"/>
  <c r="K34" i="12"/>
  <c r="L34" i="12"/>
  <c r="K33" i="12"/>
  <c r="S33" i="12" s="1"/>
  <c r="H32" i="12"/>
  <c r="F2" i="12"/>
  <c r="S37" i="12" l="1"/>
  <c r="S34" i="12"/>
  <c r="I7" i="11"/>
  <c r="F7" i="11"/>
  <c r="S35" i="12"/>
  <c r="Z43" i="12"/>
  <c r="G17" i="11" s="1"/>
  <c r="L32" i="12"/>
  <c r="K32" i="12"/>
  <c r="Z52" i="12"/>
  <c r="G20" i="11" s="1"/>
  <c r="Z40" i="12"/>
  <c r="G16" i="11" s="1"/>
  <c r="Z49" i="12"/>
  <c r="G19" i="11" s="1"/>
  <c r="P35" i="12"/>
  <c r="R35" i="12" s="1"/>
  <c r="P34" i="12"/>
  <c r="R34" i="12" s="1"/>
  <c r="P37" i="12"/>
  <c r="R37" i="12" s="1"/>
  <c r="T37" i="12" s="1"/>
  <c r="V25" i="12"/>
  <c r="Z25" i="12" s="1"/>
  <c r="V58" i="12"/>
  <c r="Z58" i="12" s="1"/>
  <c r="G22" i="11" s="1"/>
  <c r="V28" i="12"/>
  <c r="Z28" i="12" s="1"/>
  <c r="G12" i="11" s="1"/>
  <c r="V54" i="12"/>
  <c r="Z55" i="12" s="1"/>
  <c r="G21" i="11" s="1"/>
  <c r="V46" i="12"/>
  <c r="Z46" i="12" s="1"/>
  <c r="G18" i="11" s="1"/>
  <c r="H28" i="12"/>
  <c r="K28" i="12" s="1"/>
  <c r="S28" i="12" s="1"/>
  <c r="H29" i="12"/>
  <c r="H30" i="12"/>
  <c r="H31" i="12"/>
  <c r="H27" i="12"/>
  <c r="K27" i="12" s="1"/>
  <c r="S27" i="12" s="1"/>
  <c r="S32" i="12" l="1"/>
  <c r="T34" i="12"/>
  <c r="T35" i="12"/>
  <c r="P32" i="12"/>
  <c r="R32" i="12" s="1"/>
  <c r="P27" i="12"/>
  <c r="R27" i="12" s="1"/>
  <c r="T27" i="12" s="1"/>
  <c r="K30" i="12"/>
  <c r="S30" i="12" s="1"/>
  <c r="K29" i="12"/>
  <c r="S29" i="12" s="1"/>
  <c r="K31" i="12"/>
  <c r="H26" i="12"/>
  <c r="T32" i="12" l="1"/>
  <c r="P29" i="12"/>
  <c r="P30" i="12"/>
  <c r="R30" i="12" s="1"/>
  <c r="T30" i="12" s="1"/>
  <c r="K26" i="12"/>
  <c r="S26" i="12" s="1"/>
  <c r="H21" i="12"/>
  <c r="H22" i="12"/>
  <c r="H23" i="12"/>
  <c r="H24" i="12"/>
  <c r="H25" i="12"/>
  <c r="F3" i="12"/>
  <c r="H20" i="12"/>
  <c r="H19" i="12"/>
  <c r="K19" i="12" s="1"/>
  <c r="H18" i="12"/>
  <c r="H17" i="12"/>
  <c r="K17" i="12" s="1"/>
  <c r="H16" i="12"/>
  <c r="H15" i="12"/>
  <c r="M7" i="11"/>
  <c r="O6" i="11"/>
  <c r="N6" i="11"/>
  <c r="K18" i="12" l="1"/>
  <c r="H2" i="12"/>
  <c r="I2" i="12" s="1"/>
  <c r="R29" i="12"/>
  <c r="T29" i="12" s="1"/>
  <c r="K15" i="12"/>
  <c r="S15" i="12" s="1"/>
  <c r="I15" i="12"/>
  <c r="K25" i="12"/>
  <c r="S25" i="12" s="1"/>
  <c r="K22" i="12"/>
  <c r="S22" i="12" s="1"/>
  <c r="K21" i="12"/>
  <c r="K20" i="12"/>
  <c r="S20" i="12" s="1"/>
  <c r="K16" i="12"/>
  <c r="S16" i="12" s="1"/>
  <c r="P26" i="12"/>
  <c r="R26" i="12" s="1"/>
  <c r="T26" i="12" s="1"/>
  <c r="N7" i="11"/>
  <c r="N8" i="11" s="1"/>
  <c r="N9" i="11" s="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K23" i="12"/>
  <c r="S23" i="12" s="1"/>
  <c r="K24" i="12"/>
  <c r="S24" i="12" s="1"/>
  <c r="Y40" i="12"/>
  <c r="E16" i="11" s="1"/>
  <c r="Y43" i="12"/>
  <c r="E17" i="11" s="1"/>
  <c r="Y46" i="12"/>
  <c r="E18" i="11" s="1"/>
  <c r="M26" i="11"/>
  <c r="M27" i="11" s="1"/>
  <c r="P7" i="11"/>
  <c r="W26" i="11"/>
  <c r="W27" i="11" s="1"/>
  <c r="W28" i="11" s="1"/>
  <c r="O26" i="11"/>
  <c r="O27" i="11" s="1"/>
  <c r="O28" i="11" s="1"/>
  <c r="P6" i="11"/>
  <c r="H3" i="12" l="1"/>
  <c r="I3" i="12" s="1"/>
  <c r="V19" i="12"/>
  <c r="Z19" i="12" s="1"/>
  <c r="G9" i="11" s="1"/>
  <c r="P21" i="12"/>
  <c r="R21" i="12" s="1"/>
  <c r="S21" i="12"/>
  <c r="P22" i="12"/>
  <c r="R22" i="12" s="1"/>
  <c r="T22" i="12" s="1"/>
  <c r="P20" i="12"/>
  <c r="R20" i="12" s="1"/>
  <c r="T20" i="12" s="1"/>
  <c r="K59" i="12"/>
  <c r="P23" i="12"/>
  <c r="R23" i="12" s="1"/>
  <c r="T23" i="12" s="1"/>
  <c r="P24" i="12"/>
  <c r="R24" i="12" s="1"/>
  <c r="T24" i="12" s="1"/>
  <c r="V22" i="12"/>
  <c r="M28" i="11"/>
  <c r="P28" i="11" s="1"/>
  <c r="P27" i="11"/>
  <c r="I16" i="12"/>
  <c r="I17" i="12" s="1"/>
  <c r="I18" i="12" s="1"/>
  <c r="I19" i="12" s="1"/>
  <c r="I20" i="12" s="1"/>
  <c r="I21" i="12" s="1"/>
  <c r="I22" i="12" s="1"/>
  <c r="Q6" i="11"/>
  <c r="Q7" i="11" s="1"/>
  <c r="Q8" i="11" s="1"/>
  <c r="Q9" i="11" s="1"/>
  <c r="Q10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N57" i="12" l="1"/>
  <c r="S57" i="12" s="1"/>
  <c r="H9" i="11"/>
  <c r="T21" i="12"/>
  <c r="V59" i="12"/>
  <c r="X64" i="12" s="1"/>
  <c r="Z22" i="12"/>
  <c r="Y49" i="12"/>
  <c r="E19" i="11" s="1"/>
  <c r="P26" i="11"/>
  <c r="I23" i="12"/>
  <c r="I24" i="12" s="1"/>
  <c r="I25" i="12" s="1"/>
  <c r="Y22" i="12"/>
  <c r="E10" i="11" s="1"/>
  <c r="P57" i="12" l="1"/>
  <c r="R57" i="12" s="1"/>
  <c r="T57" i="12" s="1"/>
  <c r="Z59" i="12"/>
  <c r="G10" i="11"/>
  <c r="G23" i="11" s="1"/>
  <c r="I26" i="12"/>
  <c r="I27" i="12" s="1"/>
  <c r="C6" i="2"/>
  <c r="H10" i="11" l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F9" i="2"/>
  <c r="E19" i="12" s="1"/>
  <c r="J19" i="12" s="1"/>
  <c r="S19" i="12" s="1"/>
  <c r="E9" i="2"/>
  <c r="E18" i="12" s="1"/>
  <c r="J18" i="12" s="1"/>
  <c r="S18" i="12" s="1"/>
  <c r="Y58" i="12"/>
  <c r="E22" i="11" s="1"/>
  <c r="D9" i="2"/>
  <c r="I28" i="12"/>
  <c r="E17" i="12" l="1"/>
  <c r="E20" i="12" s="1"/>
  <c r="F10" i="2"/>
  <c r="J17" i="12"/>
  <c r="S17" i="12" s="1"/>
  <c r="P18" i="12"/>
  <c r="R18" i="12" s="1"/>
  <c r="T18" i="12" s="1"/>
  <c r="P19" i="12"/>
  <c r="R19" i="12" s="1"/>
  <c r="T19" i="12" s="1"/>
  <c r="J14" i="12"/>
  <c r="S14" i="12" s="1"/>
  <c r="W14" i="12" s="1"/>
  <c r="W15" i="12" s="1"/>
  <c r="W16" i="12" s="1"/>
  <c r="P15" i="12"/>
  <c r="P16" i="12"/>
  <c r="R16" i="12" s="1"/>
  <c r="T16" i="12" s="1"/>
  <c r="I29" i="12"/>
  <c r="P17" i="12" l="1"/>
  <c r="R17" i="12" s="1"/>
  <c r="T17" i="12" s="1"/>
  <c r="W17" i="12"/>
  <c r="W18" i="12" s="1"/>
  <c r="W19" i="12" s="1"/>
  <c r="W20" i="12" s="1"/>
  <c r="W21" i="12" s="1"/>
  <c r="W22" i="12" s="1"/>
  <c r="W23" i="12" s="1"/>
  <c r="W24" i="12" s="1"/>
  <c r="W25" i="12" s="1"/>
  <c r="W26" i="12" s="1"/>
  <c r="W27" i="12" s="1"/>
  <c r="W28" i="12" s="1"/>
  <c r="W29" i="12" s="1"/>
  <c r="W30" i="12" s="1"/>
  <c r="J59" i="12"/>
  <c r="P14" i="12"/>
  <c r="R15" i="12"/>
  <c r="T15" i="12" s="1"/>
  <c r="Y19" i="12"/>
  <c r="E9" i="11" s="1"/>
  <c r="P28" i="12"/>
  <c r="Y28" i="12"/>
  <c r="E12" i="11" s="1"/>
  <c r="I30" i="12"/>
  <c r="Y16" i="12" l="1"/>
  <c r="E8" i="11" s="1"/>
  <c r="U14" i="12"/>
  <c r="U15" i="12" s="1"/>
  <c r="U16" i="12" s="1"/>
  <c r="U17" i="12" s="1"/>
  <c r="U18" i="12" s="1"/>
  <c r="U19" i="12" s="1"/>
  <c r="U20" i="12" s="1"/>
  <c r="U21" i="12" s="1"/>
  <c r="U22" i="12" s="1"/>
  <c r="U23" i="12" s="1"/>
  <c r="U24" i="12" s="1"/>
  <c r="R14" i="12"/>
  <c r="T14" i="12" s="1"/>
  <c r="Q14" i="12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R28" i="12"/>
  <c r="T28" i="12" s="1"/>
  <c r="I31" i="12"/>
  <c r="L31" i="12" s="1"/>
  <c r="S31" i="12" s="1"/>
  <c r="F8" i="11" l="1"/>
  <c r="F9" i="11" s="1"/>
  <c r="F10" i="11" s="1"/>
  <c r="I8" i="11"/>
  <c r="I9" i="11" s="1"/>
  <c r="I10" i="11" s="1"/>
  <c r="W31" i="12"/>
  <c r="W32" i="12" s="1"/>
  <c r="W33" i="12" s="1"/>
  <c r="W34" i="12" s="1"/>
  <c r="W35" i="12" s="1"/>
  <c r="P31" i="12"/>
  <c r="R31" i="12" s="1"/>
  <c r="T31" i="12" s="1"/>
  <c r="L59" i="12"/>
  <c r="I32" i="12"/>
  <c r="I33" i="12" l="1"/>
  <c r="I34" i="12" l="1"/>
  <c r="Y31" i="12"/>
  <c r="E13" i="11" s="1"/>
  <c r="P33" i="12" l="1"/>
  <c r="I35" i="12"/>
  <c r="Y34" i="12" l="1"/>
  <c r="E14" i="11" s="1"/>
  <c r="R33" i="12"/>
  <c r="T33" i="12" s="1"/>
  <c r="I36" i="12"/>
  <c r="M36" i="12" s="1"/>
  <c r="S36" i="12" s="1"/>
  <c r="W36" i="12" s="1"/>
  <c r="W37" i="12" s="1"/>
  <c r="W38" i="12" s="1"/>
  <c r="W39" i="12" s="1"/>
  <c r="W40" i="12" s="1"/>
  <c r="W41" i="12" s="1"/>
  <c r="W42" i="12" s="1"/>
  <c r="W43" i="12" s="1"/>
  <c r="W44" i="12" s="1"/>
  <c r="W45" i="12" s="1"/>
  <c r="W46" i="12" s="1"/>
  <c r="W47" i="12" s="1"/>
  <c r="W48" i="12" s="1"/>
  <c r="W49" i="12" s="1"/>
  <c r="W50" i="12" s="1"/>
  <c r="W51" i="12" s="1"/>
  <c r="W52" i="12" s="1"/>
  <c r="W53" i="12" s="1"/>
  <c r="W54" i="12" s="1"/>
  <c r="W55" i="12" s="1"/>
  <c r="W56" i="12" s="1"/>
  <c r="W57" i="12" s="1"/>
  <c r="W58" i="12" s="1"/>
  <c r="P36" i="12" l="1"/>
  <c r="R36" i="12" s="1"/>
  <c r="T36" i="12" s="1"/>
  <c r="Y37" i="12"/>
  <c r="E15" i="11" s="1"/>
  <c r="M59" i="12"/>
  <c r="I37" i="12"/>
  <c r="I38" i="12" s="1"/>
  <c r="I39" i="12" s="1"/>
  <c r="I40" i="12" s="1"/>
  <c r="I41" i="12" s="1"/>
  <c r="I42" i="12" s="1"/>
  <c r="I43" i="12" s="1"/>
  <c r="I44" i="12" s="1"/>
  <c r="I45" i="12" s="1"/>
  <c r="I46" i="12" s="1"/>
  <c r="N59" i="12" l="1"/>
  <c r="P25" i="12"/>
  <c r="P59" i="12" l="1"/>
  <c r="Q25" i="12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3" i="12" s="1"/>
  <c r="Q44" i="12" s="1"/>
  <c r="Q45" i="12" s="1"/>
  <c r="Q46" i="12" s="1"/>
  <c r="Q47" i="12" s="1"/>
  <c r="Q48" i="12" s="1"/>
  <c r="Q49" i="12" s="1"/>
  <c r="Q50" i="12" s="1"/>
  <c r="Q51" i="12" s="1"/>
  <c r="Q52" i="12" s="1"/>
  <c r="Q53" i="12" s="1"/>
  <c r="Q54" i="12" s="1"/>
  <c r="Q55" i="12" s="1"/>
  <c r="Q56" i="12" s="1"/>
  <c r="Q57" i="12" s="1"/>
  <c r="Q58" i="12" s="1"/>
  <c r="Y25" i="12"/>
  <c r="S59" i="12"/>
  <c r="W59" i="12" s="1"/>
  <c r="V60" i="12" s="1"/>
  <c r="U25" i="12"/>
  <c r="U26" i="12" s="1"/>
  <c r="U27" i="12" s="1"/>
  <c r="U28" i="12" s="1"/>
  <c r="U29" i="12" s="1"/>
  <c r="U30" i="12" s="1"/>
  <c r="U31" i="12" s="1"/>
  <c r="U32" i="12" s="1"/>
  <c r="U33" i="12" s="1"/>
  <c r="U34" i="12" s="1"/>
  <c r="U35" i="12" s="1"/>
  <c r="U36" i="12" s="1"/>
  <c r="U37" i="12" s="1"/>
  <c r="U38" i="12" s="1"/>
  <c r="U39" i="12" s="1"/>
  <c r="U40" i="12" s="1"/>
  <c r="U41" i="12" s="1"/>
  <c r="U42" i="12" s="1"/>
  <c r="U43" i="12" s="1"/>
  <c r="U44" i="12" s="1"/>
  <c r="U45" i="12" s="1"/>
  <c r="U46" i="12" s="1"/>
  <c r="U47" i="12" s="1"/>
  <c r="R25" i="12"/>
  <c r="T25" i="12" s="1"/>
  <c r="T59" i="12" s="1"/>
  <c r="Y59" i="12" l="1"/>
  <c r="AA59" i="12" s="1"/>
  <c r="E11" i="11"/>
  <c r="U48" i="12"/>
  <c r="U49" i="12" s="1"/>
  <c r="U50" i="12" s="1"/>
  <c r="U51" i="12" s="1"/>
  <c r="U52" i="12" s="1"/>
  <c r="U53" i="12" s="1"/>
  <c r="U54" i="12" s="1"/>
  <c r="U55" i="12" s="1"/>
  <c r="U56" i="12" s="1"/>
  <c r="U57" i="12" s="1"/>
  <c r="U58" i="12" s="1"/>
  <c r="X65" i="12"/>
  <c r="X66" i="12" s="1"/>
  <c r="R59" i="12"/>
  <c r="R60" i="12" s="1"/>
  <c r="W60" i="12" s="1"/>
  <c r="E23" i="11" l="1"/>
  <c r="E25" i="11" s="1"/>
  <c r="I11" i="1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F11" i="1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E26" i="11" l="1"/>
  <c r="I2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9" authorId="0" shapeId="0" xr:uid="{48D4BF20-D9EF-4F49-91C0-4AD033EE3A30}">
      <text>
        <r>
          <rPr>
            <sz val="11"/>
            <color theme="1"/>
            <rFont val="Calibri"/>
            <family val="2"/>
            <scheme val="minor"/>
          </rPr>
          <t>Cash-Flow/Payment can be lagged by 1 month as clients/future residents have up to 30 days after contract signature to pay
	-Horst Bennin</t>
        </r>
      </text>
    </comment>
    <comment ref="L9" authorId="0" shapeId="0" xr:uid="{FD2681E2-DA46-42AF-B5B2-1CB8C4C30718}">
      <text>
        <r>
          <rPr>
            <sz val="11"/>
            <color theme="1"/>
            <rFont val="Calibri"/>
            <family val="2"/>
            <scheme val="minor"/>
          </rPr>
          <t>Cash-Flow/Payment can be lagged by 1 month as clients/future residents have up to 30 days after contract signature to pay
	-Horst Bennin</t>
        </r>
      </text>
    </comment>
    <comment ref="M9" authorId="0" shapeId="0" xr:uid="{6E0C7E6A-42E3-47E0-8198-641D9AC8AA5F}">
      <text>
        <r>
          <rPr>
            <sz val="11"/>
            <color theme="1"/>
            <rFont val="Calibri"/>
            <family val="2"/>
            <scheme val="minor"/>
          </rPr>
          <t>Cash-Flow/Payment can be lagged by 1 month as clients/future residents have up to 30 days after contract signature to pay
	-Horst Bennin</t>
        </r>
      </text>
    </comment>
    <comment ref="N9" authorId="0" shapeId="0" xr:uid="{26661DBD-7824-47C6-AA7A-9E6EA9562DEA}">
      <text>
        <r>
          <rPr>
            <sz val="11"/>
            <color theme="1"/>
            <rFont val="Calibri"/>
            <family val="2"/>
            <scheme val="minor"/>
          </rPr>
          <t>Cash-Flow/Payment can be lagged by 1 month as clients/future residents have up to 30 days after contract signature to pay
	-Horst Bennin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Horst Bennin</author>
  </authors>
  <commentList>
    <comment ref="U5" authorId="0" shapeId="0" xr:uid="{04FB4179-3529-4696-A125-F4DFA8CC6136}">
      <text>
        <r>
          <rPr>
            <b/>
            <sz val="9"/>
            <color indexed="81"/>
            <rFont val="Tahoma"/>
            <family val="2"/>
          </rPr>
          <t>Horst Bennin:</t>
        </r>
        <r>
          <rPr>
            <sz val="9"/>
            <color indexed="81"/>
            <rFont val="Tahoma"/>
            <family val="2"/>
          </rPr>
          <t xml:space="preserve">
payment by the end of the month</t>
        </r>
      </text>
    </comment>
  </commentList>
</comments>
</file>

<file path=xl/sharedStrings.xml><?xml version="1.0" encoding="utf-8"?>
<sst xmlns="http://schemas.openxmlformats.org/spreadsheetml/2006/main" count="480" uniqueCount="242">
  <si>
    <t xml:space="preserve"> </t>
  </si>
  <si>
    <t>Mio. US$</t>
  </si>
  <si>
    <t>Total:</t>
  </si>
  <si>
    <t>Cash-Inflows from Client/Future Residents</t>
  </si>
  <si>
    <t>Onboarding</t>
  </si>
  <si>
    <t>Steel-Cutting</t>
  </si>
  <si>
    <t>Keel-Laying</t>
  </si>
  <si>
    <t>Delivery</t>
  </si>
  <si>
    <t>Date</t>
  </si>
  <si>
    <t>Additional</t>
  </si>
  <si>
    <t>Average Price</t>
  </si>
  <si>
    <t>Sales US$</t>
  </si>
  <si>
    <t>SUM:</t>
  </si>
  <si>
    <t>Units sold</t>
  </si>
  <si>
    <t>Cum.</t>
  </si>
  <si>
    <t>Ship Building Contract Effectiveness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</si>
  <si>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</si>
  <si>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</si>
  <si>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</si>
  <si>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</si>
  <si>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</si>
  <si>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</si>
  <si>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</si>
  <si>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</si>
  <si>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</si>
  <si>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</si>
  <si>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Keel- Laying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</si>
  <si>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</si>
  <si>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</si>
  <si>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</si>
  <si>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</si>
  <si>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</si>
  <si>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</si>
  <si>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</si>
  <si>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</si>
  <si>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</si>
  <si>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</si>
  <si>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</si>
  <si>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</si>
  <si>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</si>
  <si>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</si>
  <si>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</si>
  <si>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</si>
  <si>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</si>
  <si>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Reserved/Sold No. of Units/Cabins</t>
  </si>
  <si>
    <t>Distribution of CashFlow of 1. drawdown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</si>
  <si>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</si>
  <si>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</si>
  <si>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</si>
  <si>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</si>
  <si>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</si>
  <si>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</si>
  <si>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</si>
  <si>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</si>
  <si>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</si>
  <si>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Q1-2026</t>
  </si>
  <si>
    <t>Q2 2025</t>
  </si>
  <si>
    <t>Keel Laying</t>
  </si>
  <si>
    <t>Q3-2025</t>
  </si>
  <si>
    <t>Q2-2025</t>
  </si>
  <si>
    <t>Q1 2024</t>
  </si>
  <si>
    <t>Steel Cutting</t>
  </si>
  <si>
    <t>Q4-2024</t>
  </si>
  <si>
    <t>Q1-2024</t>
  </si>
  <si>
    <t>Contract Effect.</t>
  </si>
  <si>
    <t>Gap</t>
  </si>
  <si>
    <t>Payments Cum.</t>
  </si>
  <si>
    <t>Payments</t>
  </si>
  <si>
    <t>OwnerSupply</t>
  </si>
  <si>
    <t>OwnS/Oper.%</t>
  </si>
  <si>
    <t>Payment</t>
  </si>
  <si>
    <t>Amount</t>
  </si>
  <si>
    <t>Cum Sum 2:</t>
  </si>
  <si>
    <t>Sum 2:</t>
  </si>
  <si>
    <t>Cum Sum 1:</t>
  </si>
  <si>
    <t>Funding</t>
  </si>
  <si>
    <t>Shipyard</t>
  </si>
  <si>
    <t>Escrow</t>
  </si>
  <si>
    <t>Events of Shipyard Milestone Payments</t>
  </si>
  <si>
    <t>Shipyard Payments</t>
  </si>
  <si>
    <t>Milestone</t>
  </si>
  <si>
    <t>Clients</t>
  </si>
  <si>
    <t>Payment Clients 20/20/20/40</t>
  </si>
  <si>
    <t>Scenario:</t>
  </si>
  <si>
    <t>Q3-2024</t>
  </si>
  <si>
    <t>Q3-2026</t>
  </si>
  <si>
    <t>Q4-2026</t>
  </si>
  <si>
    <t>Q2-2024</t>
  </si>
  <si>
    <t>Q1-2025</t>
  </si>
  <si>
    <t>Q4-2025</t>
  </si>
  <si>
    <t>Q2-2026</t>
  </si>
  <si>
    <t>Quarter</t>
  </si>
  <si>
    <t>SBC Price *)</t>
  </si>
  <si>
    <t>ShipBuildMilest. **)</t>
  </si>
  <si>
    <t>Reservation/Sales in Mio. US$</t>
  </si>
  <si>
    <t>1. Drawdown of 20% in Mio. US$</t>
  </si>
  <si>
    <t>Mio. EUR</t>
  </si>
  <si>
    <t>EUR</t>
  </si>
  <si>
    <t>Assumption: EUR/USD 1:1</t>
  </si>
  <si>
    <t xml:space="preserve">Comments: </t>
  </si>
  <si>
    <t>Cabins unsold:</t>
  </si>
  <si>
    <t>Cabins Total:</t>
  </si>
  <si>
    <t>EUR/USD</t>
  </si>
  <si>
    <t>Sales:</t>
  </si>
  <si>
    <t xml:space="preserve">EUR/USD: </t>
  </si>
  <si>
    <t>USD</t>
  </si>
  <si>
    <t>Previous Sales Onboarding</t>
  </si>
  <si>
    <t>Mio. Avg.</t>
  </si>
  <si>
    <t>90 days after</t>
  </si>
  <si>
    <t>Steel Order</t>
  </si>
  <si>
    <t>Main Equipment Order</t>
  </si>
  <si>
    <t>Next Payment</t>
  </si>
  <si>
    <t>Main Engine Delvery</t>
  </si>
  <si>
    <t>LNG Tank Delivery</t>
  </si>
  <si>
    <t>Propulsion Unit Delivery</t>
  </si>
  <si>
    <t>Wet Units Delivery</t>
  </si>
  <si>
    <t>Completion of Structurue up Deck 12</t>
  </si>
  <si>
    <t>Completion of Superstructure above Deck 12</t>
  </si>
  <si>
    <t>Main Engine Start</t>
  </si>
  <si>
    <t>Electricity on Main Switchboard</t>
  </si>
  <si>
    <t>Next Payment 2 months after Main Engine Start</t>
  </si>
  <si>
    <t>Dry Docking</t>
  </si>
  <si>
    <t>2027-02</t>
  </si>
  <si>
    <t>2027-04</t>
  </si>
  <si>
    <t>Sea Trials</t>
  </si>
  <si>
    <t>2027-06</t>
  </si>
  <si>
    <t>Day 0</t>
  </si>
  <si>
    <t>+3m</t>
  </si>
  <si>
    <t>+6M</t>
  </si>
  <si>
    <t>+9M</t>
  </si>
  <si>
    <t>+12M</t>
  </si>
  <si>
    <t>+15M</t>
  </si>
  <si>
    <t>+17M</t>
  </si>
  <si>
    <t>+19M</t>
  </si>
  <si>
    <t>+20M</t>
  </si>
  <si>
    <t>+22M</t>
  </si>
  <si>
    <t>+24M</t>
  </si>
  <si>
    <t>+26M</t>
  </si>
  <si>
    <t>+27M</t>
  </si>
  <si>
    <t>Ready for Launching appr. by Class</t>
  </si>
  <si>
    <t>+28M</t>
  </si>
  <si>
    <t>+30M</t>
  </si>
  <si>
    <t>+31M</t>
  </si>
  <si>
    <t>+32M</t>
  </si>
  <si>
    <t>+35M</t>
  </si>
  <si>
    <t>+37M</t>
  </si>
  <si>
    <t>+39M</t>
  </si>
  <si>
    <t>Q1-2027</t>
  </si>
  <si>
    <t>Q2-2027</t>
  </si>
  <si>
    <t>2027-01</t>
  </si>
  <si>
    <t>2027-03</t>
  </si>
  <si>
    <t>2027-05</t>
  </si>
  <si>
    <t>Final Delivery Payment</t>
  </si>
  <si>
    <t>Shipyard Milestone Payments</t>
  </si>
  <si>
    <t>Agreed Next Payment</t>
  </si>
  <si>
    <t xml:space="preserve">Sum: </t>
  </si>
  <si>
    <t>Payments Future Residents</t>
  </si>
  <si>
    <t xml:space="preserve">please refer to the details to the right </t>
  </si>
  <si>
    <t>Agreed Payment 90 days after Effectiveness</t>
  </si>
  <si>
    <t xml:space="preserve">The average sales prices in column G are conservative values, with price increase of under 5%. </t>
  </si>
  <si>
    <t>(1.)</t>
  </si>
  <si>
    <t>(2.)</t>
  </si>
  <si>
    <r>
      <t>Calculation without "Operations Expenses" at Storylines</t>
    </r>
    <r>
      <rPr>
        <u/>
        <sz val="11"/>
        <color theme="1"/>
        <rFont val="Calibri"/>
        <family val="2"/>
        <scheme val="minor"/>
      </rPr>
      <t xml:space="preserve"> but including "Owner Supplies"</t>
    </r>
  </si>
  <si>
    <t>Linked FX Rate</t>
  </si>
  <si>
    <t>Cumulative</t>
  </si>
  <si>
    <t>Shipbuilding expense:</t>
  </si>
  <si>
    <t>Client Funding:</t>
  </si>
  <si>
    <t>in %</t>
  </si>
  <si>
    <t xml:space="preserve">Project Management Fee </t>
  </si>
  <si>
    <t>Comments on Funding Shipbuilding:</t>
  </si>
  <si>
    <t>Client Funding before Final Payment at delivery:</t>
  </si>
  <si>
    <t>Mio.Avg.</t>
  </si>
  <si>
    <t>Milestones</t>
  </si>
  <si>
    <t>2027-07</t>
  </si>
  <si>
    <t>2027-08</t>
  </si>
  <si>
    <t>2027-09</t>
  </si>
  <si>
    <t>Q3-2027</t>
  </si>
  <si>
    <t>Q3.2027</t>
  </si>
  <si>
    <t>Q4 2026</t>
  </si>
  <si>
    <t>Cash-Inlow clients of existing reservations as of December 31st, 2023</t>
  </si>
  <si>
    <t>July 2024</t>
  </si>
  <si>
    <t>Quarterly</t>
  </si>
  <si>
    <t>Inflows</t>
  </si>
  <si>
    <t xml:space="preserve">Quarterly </t>
  </si>
  <si>
    <t>Outflows</t>
  </si>
  <si>
    <t>(3.)</t>
  </si>
  <si>
    <t>All those payment to be made by the Trustee without consent from Naval Architect BS; Naval Architect Storylines &amp; Expert Certification by Lloyd are marked in bold blue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</si>
  <si>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</si>
  <si>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</si>
  <si>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</si>
  <si>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</si>
  <si>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</si>
  <si>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</si>
  <si>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</si>
  <si>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</si>
  <si>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</si>
  <si>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</si>
  <si>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</si>
  <si>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</si>
  <si>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</si>
  <si>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</si>
  <si>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</si>
  <si>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</si>
  <si>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</si>
  <si>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</si>
  <si>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</si>
  <si>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</si>
  <si>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Mngt. Fee</t>
  </si>
  <si>
    <t>Profit</t>
  </si>
  <si>
    <t>Total</t>
  </si>
  <si>
    <t>coverage of BS Ship-Building expenses incl. Owners Supply</t>
  </si>
  <si>
    <t>= Break-Even of Ship-Building</t>
  </si>
  <si>
    <t xml:space="preserve">  *) Assumption: Shipbuilding Price based on SBC signed February 2024 for €780 Mio. ex-Owner-Supply of € 90 Mio. </t>
  </si>
  <si>
    <t>**) Assumption: Timeline Payments; SBC-Effectiveness 2024-10</t>
  </si>
  <si>
    <t>Sales</t>
  </si>
  <si>
    <t>12.08.2024</t>
  </si>
  <si>
    <t>August 2024</t>
  </si>
  <si>
    <t>September 2024</t>
  </si>
  <si>
    <t>as of: 31.12.2023</t>
  </si>
  <si>
    <t>31.12.2023</t>
  </si>
  <si>
    <t>2027-10</t>
  </si>
  <si>
    <t>2027-11</t>
  </si>
  <si>
    <t>2027-12</t>
  </si>
  <si>
    <t>Q4-2027</t>
  </si>
  <si>
    <t>Cash Balance</t>
  </si>
  <si>
    <t>CHECK</t>
  </si>
  <si>
    <t>Shipbuilding Cash Flows</t>
  </si>
  <si>
    <t>Shipbuilding Cash-Flows</t>
  </si>
  <si>
    <t>Brodosplit Payments</t>
  </si>
  <si>
    <t>CashFlow Trust-Account</t>
  </si>
  <si>
    <t>Cumulative  Trust-Account Cum</t>
  </si>
  <si>
    <t>Cabins Sold:</t>
  </si>
  <si>
    <t xml:space="preserve">No. of Future Cabin Sales: </t>
  </si>
  <si>
    <t>20/20/20/40</t>
  </si>
  <si>
    <t>Payment Structure Clients:</t>
  </si>
  <si>
    <t>Trust-Account</t>
  </si>
  <si>
    <t>Shipbuilding 90%</t>
  </si>
  <si>
    <t>USD Mio.</t>
  </si>
  <si>
    <t>1. Drawdown 22,5% of 20% of. 338,7 Mio.</t>
  </si>
  <si>
    <t>1. Drawdown 47,5% of 20% of. 338,7 Mio.</t>
  </si>
  <si>
    <t>1. Drawdown 30,0% of 20% of. 338,7 Mio.</t>
  </si>
  <si>
    <t>1. Drawdown calc of accumulated reservations/sales until 31.12.2023 of 208 cabins (US$ 338,7)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</si>
</sst>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0.0000"/>
    <numFmt numFmtId="167" formatCode="#,##0.0000"/>
    <numFmt numFmtId="168" formatCode="0.0%"/>
    <numFmt numFmtId="169" formatCode="#,##0.00_ ;[Red]\-#,##0.00\ "/>
  </numFmts>
  <fonts count="4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1C4587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70C0"/>
      <name val="Calibri"/>
      <family val="2"/>
    </font>
    <font>
      <sz val="10"/>
      <color rgb="FF0070C0"/>
      <name val="Calibri"/>
      <family val="2"/>
    </font>
    <font>
      <b/>
      <sz val="10"/>
      <color rgb="FFFF0000"/>
      <name val="Calibri"/>
      <family val="2"/>
    </font>
    <font>
      <b/>
      <sz val="11"/>
      <color rgb="FF0070C0"/>
      <name val="Calibri"/>
      <family val="2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4" tint="0.79998168889431442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27" fillId="0" borderId="0"/>
    <xf numFmtId="9" fontId="28" fillId="0" borderId="0" applyFont="0" applyFill="0" applyBorder="0" applyAlignment="0" applyProtection="0"/>
  </cellStyleXfs>
  <cellXfs count="509">
    <xf numFmtId="0" fontId="0" fillId="0" borderId="0" xfId="0"/>
    <xf numFmtId="0" fontId="9" fillId="0" borderId="0" xfId="0" applyFo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1" fontId="10" fillId="0" borderId="0" xfId="0" applyNumberFormat="1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40" fontId="9" fillId="0" borderId="0" xfId="0" applyNumberFormat="1" applyFont="1"/>
    <xf numFmtId="0" fontId="9" fillId="0" borderId="0" xfId="0" applyFont="1" applyAlignment="1">
      <alignment vertical="top" wrapText="1"/>
    </xf>
    <xf numFmtId="165" fontId="11" fillId="0" borderId="0" xfId="0" applyNumberFormat="1" applyFont="1" applyAlignment="1">
      <alignment vertical="top" wrapText="1"/>
    </xf>
    <xf numFmtId="165" fontId="12" fillId="0" borderId="0" xfId="0" applyNumberFormat="1" applyFont="1" applyAlignment="1">
      <alignment vertical="top" wrapText="1"/>
    </xf>
    <xf numFmtId="165" fontId="11" fillId="0" borderId="0" xfId="0" applyNumberFormat="1" applyFont="1" applyAlignment="1">
      <alignment horizontal="right" vertical="top" wrapText="1"/>
    </xf>
    <xf numFmtId="165" fontId="10" fillId="0" borderId="0" xfId="0" applyNumberFormat="1" applyFont="1" applyAlignment="1">
      <alignment horizontal="right" vertical="top" wrapText="1"/>
    </xf>
    <xf numFmtId="165" fontId="10" fillId="0" borderId="1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165" fontId="10" fillId="2" borderId="6" xfId="0" applyNumberFormat="1" applyFont="1" applyFill="1" applyBorder="1" applyAlignment="1">
      <alignment vertical="top" wrapText="1"/>
    </xf>
    <xf numFmtId="0" fontId="10" fillId="2" borderId="7" xfId="0" applyFont="1" applyFill="1" applyBorder="1" applyAlignment="1">
      <alignment horizontal="right"/>
    </xf>
    <xf numFmtId="165" fontId="10" fillId="2" borderId="7" xfId="0" applyNumberFormat="1" applyFont="1" applyFill="1" applyBorder="1" applyAlignment="1">
      <alignment horizontal="right" vertical="top" wrapText="1"/>
    </xf>
    <xf numFmtId="0" fontId="10" fillId="2" borderId="10" xfId="0" applyFont="1" applyFill="1" applyBorder="1" applyAlignment="1">
      <alignment vertical="top" wrapText="1"/>
    </xf>
    <xf numFmtId="0" fontId="9" fillId="2" borderId="11" xfId="0" applyFont="1" applyFill="1" applyBorder="1"/>
    <xf numFmtId="0" fontId="11" fillId="2" borderId="11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right"/>
    </xf>
    <xf numFmtId="0" fontId="11" fillId="0" borderId="5" xfId="0" applyFont="1" applyBorder="1"/>
    <xf numFmtId="0" fontId="11" fillId="0" borderId="0" xfId="0" applyFont="1" applyAlignment="1">
      <alignment horizontal="right"/>
    </xf>
    <xf numFmtId="2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0" fontId="11" fillId="0" borderId="3" xfId="0" applyFont="1" applyBorder="1"/>
    <xf numFmtId="0" fontId="15" fillId="0" borderId="0" xfId="0" applyFont="1"/>
    <xf numFmtId="165" fontId="11" fillId="0" borderId="0" xfId="0" applyNumberFormat="1" applyFont="1"/>
    <xf numFmtId="0" fontId="12" fillId="0" borderId="13" xfId="0" applyFont="1" applyBorder="1"/>
    <xf numFmtId="0" fontId="11" fillId="0" borderId="13" xfId="0" applyFont="1" applyBorder="1"/>
    <xf numFmtId="0" fontId="11" fillId="0" borderId="13" xfId="0" applyFont="1" applyBorder="1" applyAlignment="1">
      <alignment horizontal="right"/>
    </xf>
    <xf numFmtId="4" fontId="12" fillId="0" borderId="13" xfId="0" applyNumberFormat="1" applyFont="1" applyBorder="1"/>
    <xf numFmtId="40" fontId="11" fillId="0" borderId="0" xfId="0" applyNumberFormat="1" applyFont="1"/>
    <xf numFmtId="0" fontId="16" fillId="0" borderId="0" xfId="0" applyFont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9" fontId="11" fillId="0" borderId="0" xfId="0" applyNumberFormat="1" applyFont="1" applyAlignment="1">
      <alignment vertical="top" wrapText="1"/>
    </xf>
    <xf numFmtId="40" fontId="10" fillId="0" borderId="8" xfId="0" applyNumberFormat="1" applyFont="1" applyBorder="1" applyAlignment="1">
      <alignment horizontal="center" vertical="top" wrapText="1"/>
    </xf>
    <xf numFmtId="0" fontId="8" fillId="0" borderId="0" xfId="1"/>
    <xf numFmtId="0" fontId="19" fillId="0" borderId="0" xfId="1" applyFont="1" applyAlignment="1">
      <alignment horizontal="center"/>
    </xf>
    <xf numFmtId="4" fontId="20" fillId="0" borderId="0" xfId="1" applyNumberFormat="1" applyFont="1"/>
    <xf numFmtId="0" fontId="20" fillId="0" borderId="10" xfId="1" applyFont="1" applyBorder="1"/>
    <xf numFmtId="0" fontId="20" fillId="0" borderId="5" xfId="1" applyFont="1" applyBorder="1"/>
    <xf numFmtId="0" fontId="20" fillId="0" borderId="0" xfId="1" applyFont="1"/>
    <xf numFmtId="0" fontId="20" fillId="0" borderId="0" xfId="1" applyFont="1" applyAlignment="1">
      <alignment horizontal="center"/>
    </xf>
    <xf numFmtId="9" fontId="21" fillId="0" borderId="0" xfId="1" applyNumberFormat="1" applyFont="1" applyAlignment="1">
      <alignment horizontal="right"/>
    </xf>
    <xf numFmtId="0" fontId="23" fillId="0" borderId="19" xfId="1" applyFont="1" applyBorder="1"/>
    <xf numFmtId="9" fontId="22" fillId="0" borderId="20" xfId="1" applyNumberFormat="1" applyFont="1" applyBorder="1" applyAlignment="1">
      <alignment horizontal="right"/>
    </xf>
    <xf numFmtId="0" fontId="20" fillId="0" borderId="5" xfId="1" applyFont="1" applyBorder="1" applyAlignment="1">
      <alignment horizontal="left"/>
    </xf>
    <xf numFmtId="0" fontId="21" fillId="0" borderId="0" xfId="1" applyFont="1" applyAlignment="1">
      <alignment horizontal="right"/>
    </xf>
    <xf numFmtId="0" fontId="22" fillId="0" borderId="24" xfId="1" applyFont="1" applyBorder="1" applyAlignment="1">
      <alignment horizontal="center"/>
    </xf>
    <xf numFmtId="0" fontId="22" fillId="2" borderId="18" xfId="1" applyFont="1" applyFill="1" applyBorder="1" applyAlignment="1">
      <alignment horizontal="right"/>
    </xf>
    <xf numFmtId="0" fontId="22" fillId="0" borderId="18" xfId="1" applyFont="1" applyBorder="1" applyAlignment="1">
      <alignment horizontal="right"/>
    </xf>
    <xf numFmtId="0" fontId="22" fillId="0" borderId="20" xfId="1" applyFont="1" applyBorder="1" applyAlignment="1">
      <alignment horizontal="right"/>
    </xf>
    <xf numFmtId="0" fontId="18" fillId="0" borderId="6" xfId="1" applyFont="1" applyBorder="1"/>
    <xf numFmtId="0" fontId="18" fillId="0" borderId="0" xfId="1" applyFont="1"/>
    <xf numFmtId="3" fontId="18" fillId="0" borderId="0" xfId="1" applyNumberFormat="1" applyFont="1"/>
    <xf numFmtId="0" fontId="18" fillId="0" borderId="0" xfId="1" applyFont="1" applyAlignment="1">
      <alignment horizontal="right"/>
    </xf>
    <xf numFmtId="0" fontId="19" fillId="0" borderId="0" xfId="1" applyFont="1"/>
    <xf numFmtId="0" fontId="25" fillId="0" borderId="0" xfId="1" applyFont="1"/>
    <xf numFmtId="165" fontId="19" fillId="0" borderId="0" xfId="0" applyNumberFormat="1" applyFont="1" applyAlignment="1">
      <alignment horizontal="right" vertical="top" wrapText="1"/>
    </xf>
    <xf numFmtId="9" fontId="22" fillId="0" borderId="12" xfId="1" applyNumberFormat="1" applyFont="1" applyBorder="1" applyAlignment="1">
      <alignment horizontal="center"/>
    </xf>
    <xf numFmtId="40" fontId="18" fillId="0" borderId="0" xfId="1" applyNumberFormat="1" applyFont="1"/>
    <xf numFmtId="40" fontId="18" fillId="0" borderId="8" xfId="1" applyNumberFormat="1" applyFont="1" applyBorder="1"/>
    <xf numFmtId="40" fontId="18" fillId="0" borderId="14" xfId="1" applyNumberFormat="1" applyFont="1" applyBorder="1"/>
    <xf numFmtId="40" fontId="18" fillId="0" borderId="15" xfId="1" applyNumberFormat="1" applyFont="1" applyBorder="1"/>
    <xf numFmtId="0" fontId="22" fillId="2" borderId="8" xfId="1" applyFont="1" applyFill="1" applyBorder="1" applyAlignment="1">
      <alignment horizontal="right"/>
    </xf>
    <xf numFmtId="40" fontId="18" fillId="0" borderId="29" xfId="1" applyNumberFormat="1" applyFont="1" applyBorder="1"/>
    <xf numFmtId="40" fontId="18" fillId="0" borderId="30" xfId="1" applyNumberFormat="1" applyFont="1" applyBorder="1"/>
    <xf numFmtId="0" fontId="22" fillId="0" borderId="9" xfId="1" applyFont="1" applyBorder="1" applyAlignment="1">
      <alignment horizontal="center"/>
    </xf>
    <xf numFmtId="0" fontId="19" fillId="0" borderId="9" xfId="1" applyFont="1" applyBorder="1"/>
    <xf numFmtId="0" fontId="19" fillId="0" borderId="12" xfId="1" applyFont="1" applyBorder="1"/>
    <xf numFmtId="0" fontId="20" fillId="0" borderId="31" xfId="1" applyFont="1" applyBorder="1" applyAlignment="1">
      <alignment horizontal="center"/>
    </xf>
    <xf numFmtId="0" fontId="20" fillId="0" borderId="33" xfId="1" applyFont="1" applyBorder="1" applyAlignment="1">
      <alignment horizontal="center"/>
    </xf>
    <xf numFmtId="0" fontId="20" fillId="0" borderId="3" xfId="1" applyFont="1" applyBorder="1"/>
    <xf numFmtId="0" fontId="11" fillId="0" borderId="37" xfId="0" applyFont="1" applyBorder="1"/>
    <xf numFmtId="0" fontId="0" fillId="0" borderId="38" xfId="0" applyBorder="1"/>
    <xf numFmtId="0" fontId="11" fillId="0" borderId="38" xfId="0" applyFont="1" applyBorder="1" applyAlignment="1">
      <alignment horizontal="right"/>
    </xf>
    <xf numFmtId="2" fontId="11" fillId="0" borderId="38" xfId="0" applyNumberFormat="1" applyFont="1" applyBorder="1"/>
    <xf numFmtId="164" fontId="11" fillId="0" borderId="38" xfId="0" applyNumberFormat="1" applyFont="1" applyBorder="1"/>
    <xf numFmtId="0" fontId="11" fillId="0" borderId="38" xfId="0" applyFont="1" applyBorder="1"/>
    <xf numFmtId="0" fontId="11" fillId="0" borderId="39" xfId="0" applyFont="1" applyBorder="1"/>
    <xf numFmtId="0" fontId="11" fillId="0" borderId="43" xfId="0" applyFont="1" applyBorder="1"/>
    <xf numFmtId="0" fontId="0" fillId="0" borderId="28" xfId="0" applyBorder="1"/>
    <xf numFmtId="0" fontId="11" fillId="0" borderId="28" xfId="0" applyFont="1" applyBorder="1" applyAlignment="1">
      <alignment horizontal="right"/>
    </xf>
    <xf numFmtId="2" fontId="11" fillId="0" borderId="28" xfId="0" applyNumberFormat="1" applyFont="1" applyBorder="1"/>
    <xf numFmtId="164" fontId="11" fillId="0" borderId="28" xfId="0" applyNumberFormat="1" applyFont="1" applyBorder="1"/>
    <xf numFmtId="0" fontId="11" fillId="0" borderId="44" xfId="0" applyFont="1" applyBorder="1"/>
    <xf numFmtId="0" fontId="11" fillId="0" borderId="28" xfId="0" applyFont="1" applyBorder="1"/>
    <xf numFmtId="0" fontId="15" fillId="0" borderId="38" xfId="0" applyFont="1" applyBorder="1"/>
    <xf numFmtId="165" fontId="11" fillId="0" borderId="28" xfId="0" applyNumberFormat="1" applyFont="1" applyBorder="1"/>
    <xf numFmtId="40" fontId="0" fillId="0" borderId="0" xfId="0" applyNumberFormat="1"/>
    <xf numFmtId="40" fontId="0" fillId="0" borderId="28" xfId="0" applyNumberFormat="1" applyBorder="1"/>
    <xf numFmtId="4" fontId="9" fillId="0" borderId="0" xfId="1" applyNumberFormat="1" applyFont="1"/>
    <xf numFmtId="0" fontId="10" fillId="0" borderId="0" xfId="1" applyFont="1" applyAlignment="1">
      <alignment horizontal="right"/>
    </xf>
    <xf numFmtId="0" fontId="16" fillId="0" borderId="0" xfId="1" applyFont="1"/>
    <xf numFmtId="0" fontId="12" fillId="0" borderId="0" xfId="0" applyFont="1" applyAlignment="1">
      <alignment horizontal="right" vertical="top" wrapText="1"/>
    </xf>
    <xf numFmtId="0" fontId="7" fillId="0" borderId="0" xfId="0" applyFont="1"/>
    <xf numFmtId="2" fontId="10" fillId="0" borderId="0" xfId="1" applyNumberFormat="1" applyFont="1"/>
    <xf numFmtId="0" fontId="20" fillId="0" borderId="20" xfId="1" applyFont="1" applyBorder="1" applyAlignment="1">
      <alignment horizontal="center"/>
    </xf>
    <xf numFmtId="0" fontId="20" fillId="0" borderId="30" xfId="1" applyFont="1" applyBorder="1" applyAlignment="1">
      <alignment horizontal="center"/>
    </xf>
    <xf numFmtId="0" fontId="12" fillId="0" borderId="23" xfId="0" applyFont="1" applyBorder="1"/>
    <xf numFmtId="0" fontId="12" fillId="0" borderId="48" xfId="0" applyFont="1" applyBorder="1" applyAlignment="1">
      <alignment horizontal="right"/>
    </xf>
    <xf numFmtId="0" fontId="0" fillId="0" borderId="48" xfId="0" applyBorder="1"/>
    <xf numFmtId="0" fontId="12" fillId="0" borderId="22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0" fillId="0" borderId="25" xfId="0" applyBorder="1"/>
    <xf numFmtId="0" fontId="12" fillId="0" borderId="21" xfId="0" applyFont="1" applyBorder="1" applyAlignment="1">
      <alignment vertical="top" wrapText="1"/>
    </xf>
    <xf numFmtId="9" fontId="8" fillId="0" borderId="0" xfId="1" applyNumberFormat="1"/>
    <xf numFmtId="40" fontId="10" fillId="0" borderId="0" xfId="1" applyNumberFormat="1" applyFont="1"/>
    <xf numFmtId="0" fontId="10" fillId="0" borderId="28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right" vertical="top" wrapText="1"/>
    </xf>
    <xf numFmtId="164" fontId="10" fillId="0" borderId="28" xfId="0" applyNumberFormat="1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165" fontId="12" fillId="0" borderId="0" xfId="0" applyNumberFormat="1" applyFont="1" applyAlignment="1">
      <alignment horizontal="right" vertical="top" wrapText="1"/>
    </xf>
    <xf numFmtId="2" fontId="12" fillId="0" borderId="38" xfId="0" applyNumberFormat="1" applyFont="1" applyBorder="1"/>
    <xf numFmtId="0" fontId="12" fillId="0" borderId="38" xfId="0" applyFont="1" applyBorder="1"/>
    <xf numFmtId="1" fontId="12" fillId="0" borderId="0" xfId="0" applyNumberFormat="1" applyFont="1" applyAlignment="1">
      <alignment horizontal="right" vertical="top" wrapText="1"/>
    </xf>
    <xf numFmtId="0" fontId="18" fillId="0" borderId="50" xfId="1" applyFont="1" applyBorder="1" applyAlignment="1">
      <alignment horizontal="center"/>
    </xf>
    <xf numFmtId="0" fontId="18" fillId="0" borderId="51" xfId="1" applyFont="1" applyBorder="1" applyAlignment="1">
      <alignment horizontal="center"/>
    </xf>
    <xf numFmtId="0" fontId="26" fillId="0" borderId="0" xfId="1" applyFont="1"/>
    <xf numFmtId="9" fontId="8" fillId="0" borderId="0" xfId="1" applyNumberFormat="1" applyAlignment="1">
      <alignment horizontal="right"/>
    </xf>
    <xf numFmtId="2" fontId="20" fillId="0" borderId="22" xfId="1" applyNumberFormat="1" applyFont="1" applyBorder="1"/>
    <xf numFmtId="2" fontId="20" fillId="0" borderId="21" xfId="1" applyNumberFormat="1" applyFont="1" applyBorder="1"/>
    <xf numFmtId="4" fontId="18" fillId="0" borderId="0" xfId="1" applyNumberFormat="1" applyFont="1"/>
    <xf numFmtId="165" fontId="20" fillId="0" borderId="0" xfId="1" applyNumberFormat="1" applyFont="1"/>
    <xf numFmtId="166" fontId="16" fillId="0" borderId="0" xfId="1" applyNumberFormat="1" applyFont="1"/>
    <xf numFmtId="9" fontId="16" fillId="0" borderId="0" xfId="3" applyFont="1"/>
    <xf numFmtId="40" fontId="18" fillId="0" borderId="21" xfId="1" applyNumberFormat="1" applyFont="1" applyBorder="1"/>
    <xf numFmtId="0" fontId="9" fillId="0" borderId="39" xfId="0" applyFont="1" applyBorder="1"/>
    <xf numFmtId="0" fontId="9" fillId="0" borderId="3" xfId="0" applyFont="1" applyBorder="1"/>
    <xf numFmtId="164" fontId="11" fillId="0" borderId="22" xfId="0" applyNumberFormat="1" applyFont="1" applyBorder="1"/>
    <xf numFmtId="164" fontId="11" fillId="0" borderId="52" xfId="0" applyNumberFormat="1" applyFont="1" applyBorder="1"/>
    <xf numFmtId="0" fontId="11" fillId="0" borderId="21" xfId="0" applyFont="1" applyBorder="1"/>
    <xf numFmtId="0" fontId="9" fillId="2" borderId="44" xfId="0" applyFont="1" applyFill="1" applyBorder="1" applyAlignment="1">
      <alignment horizontal="right"/>
    </xf>
    <xf numFmtId="0" fontId="9" fillId="2" borderId="28" xfId="0" applyFont="1" applyFill="1" applyBorder="1" applyAlignment="1">
      <alignment horizontal="right"/>
    </xf>
    <xf numFmtId="164" fontId="6" fillId="0" borderId="0" xfId="0" applyNumberFormat="1" applyFont="1"/>
    <xf numFmtId="0" fontId="6" fillId="0" borderId="0" xfId="0" applyFont="1"/>
    <xf numFmtId="164" fontId="11" fillId="0" borderId="0" xfId="0" applyNumberFormat="1" applyFont="1" applyAlignment="1">
      <alignment horizontal="right"/>
    </xf>
    <xf numFmtId="2" fontId="10" fillId="0" borderId="0" xfId="0" applyNumberFormat="1" applyFont="1" applyAlignment="1">
      <alignment vertical="top" wrapText="1"/>
    </xf>
    <xf numFmtId="0" fontId="5" fillId="0" borderId="0" xfId="0" applyFont="1"/>
    <xf numFmtId="165" fontId="9" fillId="0" borderId="8" xfId="0" applyNumberFormat="1" applyFont="1" applyBorder="1" applyAlignment="1">
      <alignment horizontal="center" vertical="top" wrapText="1"/>
    </xf>
    <xf numFmtId="165" fontId="30" fillId="0" borderId="0" xfId="0" applyNumberFormat="1" applyFont="1" applyAlignment="1">
      <alignment horizontal="center" vertical="top" wrapText="1"/>
    </xf>
    <xf numFmtId="165" fontId="11" fillId="0" borderId="38" xfId="0" applyNumberFormat="1" applyFont="1" applyBorder="1"/>
    <xf numFmtId="0" fontId="20" fillId="0" borderId="43" xfId="1" applyFont="1" applyBorder="1"/>
    <xf numFmtId="0" fontId="20" fillId="0" borderId="44" xfId="1" applyFont="1" applyBorder="1"/>
    <xf numFmtId="49" fontId="23" fillId="0" borderId="0" xfId="1" applyNumberFormat="1" applyFont="1" applyAlignment="1">
      <alignment horizontal="right"/>
    </xf>
    <xf numFmtId="49" fontId="22" fillId="0" borderId="0" xfId="1" applyNumberFormat="1" applyFont="1" applyAlignment="1">
      <alignment horizontal="right"/>
    </xf>
    <xf numFmtId="0" fontId="23" fillId="0" borderId="0" xfId="1" applyFont="1" applyAlignment="1">
      <alignment horizontal="right"/>
    </xf>
    <xf numFmtId="0" fontId="18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2" fillId="0" borderId="18" xfId="1" applyFont="1" applyBorder="1" applyAlignment="1">
      <alignment horizontal="center"/>
    </xf>
    <xf numFmtId="0" fontId="24" fillId="0" borderId="15" xfId="1" applyFont="1" applyBorder="1" applyAlignment="1">
      <alignment horizontal="center"/>
    </xf>
    <xf numFmtId="0" fontId="24" fillId="0" borderId="16" xfId="1" applyFont="1" applyBorder="1" applyAlignment="1">
      <alignment horizontal="center"/>
    </xf>
    <xf numFmtId="2" fontId="20" fillId="0" borderId="23" xfId="1" applyNumberFormat="1" applyFont="1" applyBorder="1"/>
    <xf numFmtId="40" fontId="18" fillId="0" borderId="23" xfId="1" applyNumberFormat="1" applyFont="1" applyBorder="1"/>
    <xf numFmtId="0" fontId="9" fillId="0" borderId="14" xfId="1" applyFont="1" applyBorder="1"/>
    <xf numFmtId="0" fontId="9" fillId="0" borderId="16" xfId="1" applyFont="1" applyBorder="1"/>
    <xf numFmtId="0" fontId="11" fillId="0" borderId="22" xfId="0" applyFont="1" applyBorder="1"/>
    <xf numFmtId="0" fontId="11" fillId="0" borderId="60" xfId="0" applyFont="1" applyBorder="1"/>
    <xf numFmtId="0" fontId="11" fillId="0" borderId="61" xfId="0" applyFont="1" applyBorder="1"/>
    <xf numFmtId="0" fontId="11" fillId="0" borderId="62" xfId="0" applyFont="1" applyBorder="1"/>
    <xf numFmtId="0" fontId="11" fillId="0" borderId="51" xfId="0" applyFont="1" applyBorder="1"/>
    <xf numFmtId="0" fontId="6" fillId="0" borderId="28" xfId="0" applyFont="1" applyBorder="1"/>
    <xf numFmtId="4" fontId="17" fillId="0" borderId="0" xfId="0" applyNumberFormat="1" applyFont="1"/>
    <xf numFmtId="0" fontId="9" fillId="0" borderId="0" xfId="0" applyFont="1" applyAlignment="1">
      <alignment horizontal="center"/>
    </xf>
    <xf numFmtId="165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8" fillId="0" borderId="56" xfId="1" applyBorder="1"/>
    <xf numFmtId="4" fontId="18" fillId="0" borderId="66" xfId="1" applyNumberFormat="1" applyFont="1" applyBorder="1"/>
    <xf numFmtId="4" fontId="18" fillId="0" borderId="56" xfId="1" applyNumberFormat="1" applyFont="1" applyBorder="1"/>
    <xf numFmtId="40" fontId="18" fillId="0" borderId="67" xfId="1" applyNumberFormat="1" applyFont="1" applyBorder="1"/>
    <xf numFmtId="165" fontId="20" fillId="0" borderId="65" xfId="1" applyNumberFormat="1" applyFont="1" applyBorder="1"/>
    <xf numFmtId="4" fontId="18" fillId="0" borderId="68" xfId="1" applyNumberFormat="1" applyFont="1" applyBorder="1"/>
    <xf numFmtId="0" fontId="11" fillId="0" borderId="52" xfId="0" applyFont="1" applyBorder="1"/>
    <xf numFmtId="40" fontId="10" fillId="0" borderId="15" xfId="1" applyNumberFormat="1" applyFont="1" applyBorder="1"/>
    <xf numFmtId="40" fontId="10" fillId="0" borderId="14" xfId="1" applyNumberFormat="1" applyFont="1" applyBorder="1"/>
    <xf numFmtId="40" fontId="10" fillId="0" borderId="16" xfId="1" applyNumberFormat="1" applyFont="1" applyBorder="1"/>
    <xf numFmtId="0" fontId="31" fillId="0" borderId="46" xfId="1" applyFont="1" applyBorder="1" applyAlignment="1">
      <alignment horizontal="center"/>
    </xf>
    <xf numFmtId="0" fontId="31" fillId="0" borderId="45" xfId="1" applyFont="1" applyBorder="1" applyAlignment="1">
      <alignment horizontal="center"/>
    </xf>
    <xf numFmtId="0" fontId="31" fillId="0" borderId="32" xfId="1" applyFont="1" applyBorder="1" applyAlignment="1">
      <alignment horizontal="center"/>
    </xf>
    <xf numFmtId="0" fontId="31" fillId="0" borderId="34" xfId="1" applyFont="1" applyBorder="1" applyAlignment="1">
      <alignment horizontal="center"/>
    </xf>
    <xf numFmtId="0" fontId="0" fillId="0" borderId="39" xfId="0" applyBorder="1"/>
    <xf numFmtId="0" fontId="6" fillId="0" borderId="39" xfId="0" applyFont="1" applyBorder="1"/>
    <xf numFmtId="2" fontId="12" fillId="0" borderId="0" xfId="0" applyNumberFormat="1" applyFont="1"/>
    <xf numFmtId="0" fontId="16" fillId="0" borderId="38" xfId="0" applyFont="1" applyBorder="1"/>
    <xf numFmtId="0" fontId="16" fillId="0" borderId="3" xfId="0" applyFont="1" applyBorder="1"/>
    <xf numFmtId="0" fontId="23" fillId="0" borderId="0" xfId="1" applyFont="1" applyAlignment="1">
      <alignment horizontal="left"/>
    </xf>
    <xf numFmtId="0" fontId="14" fillId="0" borderId="38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1" applyFont="1" applyAlignment="1">
      <alignment horizontal="left"/>
    </xf>
    <xf numFmtId="0" fontId="13" fillId="0" borderId="38" xfId="1" applyFont="1" applyBorder="1" applyAlignment="1">
      <alignment horizontal="left"/>
    </xf>
    <xf numFmtId="0" fontId="29" fillId="0" borderId="0" xfId="0" applyFont="1" applyAlignment="1">
      <alignment horizontal="left"/>
    </xf>
    <xf numFmtId="0" fontId="29" fillId="0" borderId="38" xfId="0" applyFont="1" applyBorder="1" applyAlignment="1">
      <alignment horizontal="left"/>
    </xf>
    <xf numFmtId="0" fontId="22" fillId="0" borderId="0" xfId="1" applyFont="1" applyAlignment="1">
      <alignment horizontal="left"/>
    </xf>
    <xf numFmtId="0" fontId="13" fillId="0" borderId="28" xfId="1" applyFont="1" applyBorder="1" applyAlignment="1">
      <alignment horizontal="left"/>
    </xf>
    <xf numFmtId="0" fontId="33" fillId="0" borderId="0" xfId="0" applyFont="1" applyAlignment="1">
      <alignment vertical="top" wrapText="1"/>
    </xf>
    <xf numFmtId="49" fontId="10" fillId="0" borderId="0" xfId="0" applyNumberFormat="1" applyFont="1" applyAlignment="1">
      <alignment horizontal="center" vertical="top" wrapText="1"/>
    </xf>
    <xf numFmtId="0" fontId="10" fillId="2" borderId="7" xfId="0" applyFont="1" applyFill="1" applyBorder="1" applyAlignment="1">
      <alignment horizontal="left" vertical="top"/>
    </xf>
    <xf numFmtId="0" fontId="0" fillId="0" borderId="42" xfId="0" applyBorder="1"/>
    <xf numFmtId="0" fontId="13" fillId="0" borderId="5" xfId="1" applyFont="1" applyBorder="1" applyAlignment="1">
      <alignment horizontal="center"/>
    </xf>
    <xf numFmtId="0" fontId="13" fillId="0" borderId="43" xfId="1" applyFont="1" applyBorder="1" applyAlignment="1">
      <alignment horizontal="center"/>
    </xf>
    <xf numFmtId="0" fontId="32" fillId="2" borderId="7" xfId="0" applyFont="1" applyFill="1" applyBorder="1" applyAlignment="1">
      <alignment horizontal="left" vertical="top"/>
    </xf>
    <xf numFmtId="167" fontId="12" fillId="3" borderId="0" xfId="0" applyNumberFormat="1" applyFont="1" applyFill="1" applyAlignment="1">
      <alignment horizontal="left" vertical="top" wrapText="1"/>
    </xf>
    <xf numFmtId="164" fontId="5" fillId="0" borderId="0" xfId="0" applyNumberFormat="1" applyFont="1"/>
    <xf numFmtId="0" fontId="12" fillId="0" borderId="0" xfId="0" applyFont="1"/>
    <xf numFmtId="165" fontId="10" fillId="0" borderId="8" xfId="0" applyNumberFormat="1" applyFont="1" applyBorder="1" applyAlignment="1">
      <alignment horizontal="center" vertical="top" wrapText="1"/>
    </xf>
    <xf numFmtId="4" fontId="5" fillId="0" borderId="0" xfId="0" applyNumberFormat="1" applyFont="1"/>
    <xf numFmtId="165" fontId="10" fillId="2" borderId="21" xfId="0" applyNumberFormat="1" applyFont="1" applyFill="1" applyBorder="1" applyAlignment="1">
      <alignment horizontal="right" vertical="top" wrapText="1"/>
    </xf>
    <xf numFmtId="4" fontId="12" fillId="0" borderId="26" xfId="0" applyNumberFormat="1" applyFont="1" applyBorder="1"/>
    <xf numFmtId="40" fontId="10" fillId="0" borderId="69" xfId="0" applyNumberFormat="1" applyFont="1" applyBorder="1" applyAlignment="1">
      <alignment horizontal="center" vertical="top" wrapText="1"/>
    </xf>
    <xf numFmtId="168" fontId="11" fillId="0" borderId="0" xfId="3" applyNumberFormat="1" applyFont="1"/>
    <xf numFmtId="168" fontId="12" fillId="0" borderId="0" xfId="3" applyNumberFormat="1" applyFont="1"/>
    <xf numFmtId="9" fontId="5" fillId="0" borderId="0" xfId="0" applyNumberFormat="1" applyFont="1"/>
    <xf numFmtId="165" fontId="10" fillId="2" borderId="54" xfId="0" applyNumberFormat="1" applyFont="1" applyFill="1" applyBorder="1" applyAlignment="1">
      <alignment horizontal="right" vertical="top" wrapText="1"/>
    </xf>
    <xf numFmtId="4" fontId="12" fillId="0" borderId="0" xfId="0" applyNumberFormat="1" applyFont="1"/>
    <xf numFmtId="40" fontId="12" fillId="0" borderId="0" xfId="0" applyNumberFormat="1" applyFont="1"/>
    <xf numFmtId="0" fontId="37" fillId="0" borderId="0" xfId="0" applyFont="1"/>
    <xf numFmtId="164" fontId="12" fillId="0" borderId="66" xfId="0" applyNumberFormat="1" applyFont="1" applyBorder="1"/>
    <xf numFmtId="164" fontId="12" fillId="0" borderId="56" xfId="0" applyNumberFormat="1" applyFont="1" applyBorder="1"/>
    <xf numFmtId="164" fontId="12" fillId="0" borderId="65" xfId="0" applyNumberFormat="1" applyFont="1" applyBorder="1"/>
    <xf numFmtId="0" fontId="0" fillId="0" borderId="23" xfId="0" applyBorder="1"/>
    <xf numFmtId="164" fontId="11" fillId="0" borderId="71" xfId="0" applyNumberFormat="1" applyFont="1" applyBorder="1"/>
    <xf numFmtId="3" fontId="10" fillId="0" borderId="0" xfId="0" applyNumberFormat="1" applyFont="1" applyAlignment="1">
      <alignment horizontal="right" vertical="top" wrapText="1"/>
    </xf>
    <xf numFmtId="2" fontId="10" fillId="0" borderId="28" xfId="0" applyNumberFormat="1" applyFont="1" applyBorder="1" applyAlignment="1">
      <alignment vertical="top" wrapText="1"/>
    </xf>
    <xf numFmtId="2" fontId="10" fillId="0" borderId="0" xfId="0" applyNumberFormat="1" applyFont="1" applyAlignment="1">
      <alignment horizontal="right" vertical="top" wrapText="1"/>
    </xf>
    <xf numFmtId="1" fontId="10" fillId="0" borderId="0" xfId="0" applyNumberFormat="1" applyFont="1" applyAlignment="1">
      <alignment horizontal="right" vertical="top" wrapText="1"/>
    </xf>
    <xf numFmtId="164" fontId="39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center" vertical="top" wrapText="1"/>
    </xf>
    <xf numFmtId="165" fontId="9" fillId="0" borderId="0" xfId="0" applyNumberFormat="1" applyFont="1"/>
    <xf numFmtId="3" fontId="0" fillId="0" borderId="0" xfId="0" applyNumberFormat="1"/>
    <xf numFmtId="0" fontId="9" fillId="0" borderId="0" xfId="0" applyFont="1" applyAlignment="1">
      <alignment horizontal="right"/>
    </xf>
    <xf numFmtId="2" fontId="16" fillId="0" borderId="0" xfId="0" applyNumberFormat="1" applyFont="1"/>
    <xf numFmtId="10" fontId="16" fillId="0" borderId="0" xfId="3" applyNumberFormat="1" applyFont="1"/>
    <xf numFmtId="4" fontId="12" fillId="0" borderId="72" xfId="0" applyNumberFormat="1" applyFont="1" applyBorder="1"/>
    <xf numFmtId="40" fontId="12" fillId="0" borderId="72" xfId="0" applyNumberFormat="1" applyFont="1" applyBorder="1"/>
    <xf numFmtId="4" fontId="17" fillId="0" borderId="56" xfId="0" applyNumberFormat="1" applyFont="1" applyBorder="1"/>
    <xf numFmtId="9" fontId="22" fillId="0" borderId="49" xfId="1" applyNumberFormat="1" applyFont="1" applyBorder="1" applyAlignment="1">
      <alignment horizontal="right"/>
    </xf>
    <xf numFmtId="9" fontId="22" fillId="0" borderId="25" xfId="1" applyNumberFormat="1" applyFont="1" applyBorder="1"/>
    <xf numFmtId="0" fontId="9" fillId="0" borderId="5" xfId="1" applyFont="1" applyBorder="1"/>
    <xf numFmtId="40" fontId="18" fillId="0" borderId="22" xfId="1" applyNumberFormat="1" applyFont="1" applyBorder="1"/>
    <xf numFmtId="0" fontId="16" fillId="0" borderId="17" xfId="1" applyFont="1" applyBorder="1"/>
    <xf numFmtId="0" fontId="9" fillId="0" borderId="15" xfId="1" applyFont="1" applyBorder="1"/>
    <xf numFmtId="0" fontId="9" fillId="0" borderId="49" xfId="1" applyFont="1" applyBorder="1"/>
    <xf numFmtId="0" fontId="13" fillId="0" borderId="14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9" fillId="0" borderId="25" xfId="1" applyFont="1" applyBorder="1"/>
    <xf numFmtId="0" fontId="9" fillId="0" borderId="3" xfId="1" applyFont="1" applyBorder="1"/>
    <xf numFmtId="0" fontId="15" fillId="0" borderId="44" xfId="0" applyFont="1" applyBorder="1"/>
    <xf numFmtId="0" fontId="0" fillId="0" borderId="22" xfId="0" applyBorder="1"/>
    <xf numFmtId="0" fontId="0" fillId="0" borderId="44" xfId="0" applyBorder="1"/>
    <xf numFmtId="2" fontId="12" fillId="0" borderId="28" xfId="0" applyNumberFormat="1" applyFont="1" applyBorder="1"/>
    <xf numFmtId="164" fontId="12" fillId="0" borderId="0" xfId="0" applyNumberFormat="1" applyFont="1" applyAlignment="1">
      <alignment horizontal="right" vertical="top" wrapText="1"/>
    </xf>
    <xf numFmtId="10" fontId="12" fillId="0" borderId="0" xfId="0" applyNumberFormat="1" applyFont="1" applyAlignment="1">
      <alignment vertical="top" wrapText="1"/>
    </xf>
    <xf numFmtId="9" fontId="12" fillId="0" borderId="25" xfId="0" applyNumberFormat="1" applyFont="1" applyBorder="1" applyAlignment="1">
      <alignment vertical="top" wrapText="1"/>
    </xf>
    <xf numFmtId="164" fontId="16" fillId="0" borderId="0" xfId="0" applyNumberFormat="1" applyFont="1"/>
    <xf numFmtId="164" fontId="16" fillId="0" borderId="25" xfId="0" applyNumberFormat="1" applyFont="1" applyBorder="1"/>
    <xf numFmtId="164" fontId="0" fillId="0" borderId="22" xfId="0" applyNumberFormat="1" applyBorder="1"/>
    <xf numFmtId="40" fontId="0" fillId="0" borderId="38" xfId="0" applyNumberFormat="1" applyBorder="1"/>
    <xf numFmtId="2" fontId="0" fillId="0" borderId="52" xfId="0" applyNumberFormat="1" applyBorder="1"/>
    <xf numFmtId="2" fontId="0" fillId="0" borderId="21" xfId="0" applyNumberFormat="1" applyBorder="1"/>
    <xf numFmtId="0" fontId="4" fillId="0" borderId="0" xfId="0" applyFont="1"/>
    <xf numFmtId="0" fontId="0" fillId="0" borderId="49" xfId="0" applyBorder="1" applyAlignment="1">
      <alignment horizontal="right"/>
    </xf>
    <xf numFmtId="0" fontId="0" fillId="0" borderId="25" xfId="0" applyBorder="1" applyAlignment="1">
      <alignment horizontal="right"/>
    </xf>
    <xf numFmtId="0" fontId="8" fillId="0" borderId="42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165" fontId="12" fillId="0" borderId="23" xfId="0" applyNumberFormat="1" applyFont="1" applyBorder="1" applyAlignment="1">
      <alignment horizontal="right" vertical="top" wrapText="1"/>
    </xf>
    <xf numFmtId="0" fontId="16" fillId="0" borderId="21" xfId="0" applyFont="1" applyBorder="1" applyAlignment="1">
      <alignment horizontal="right"/>
    </xf>
    <xf numFmtId="165" fontId="12" fillId="0" borderId="49" xfId="0" applyNumberFormat="1" applyFont="1" applyBorder="1" applyAlignment="1">
      <alignment horizontal="right" vertical="top" wrapText="1"/>
    </xf>
    <xf numFmtId="165" fontId="12" fillId="0" borderId="48" xfId="0" applyNumberFormat="1" applyFont="1" applyBorder="1" applyAlignment="1">
      <alignment horizontal="right" vertical="top" wrapText="1"/>
    </xf>
    <xf numFmtId="0" fontId="16" fillId="0" borderId="28" xfId="0" applyFont="1" applyBorder="1" applyAlignment="1">
      <alignment horizontal="right"/>
    </xf>
    <xf numFmtId="0" fontId="0" fillId="0" borderId="27" xfId="0" applyBorder="1" applyAlignment="1">
      <alignment horizontal="right"/>
    </xf>
    <xf numFmtId="40" fontId="0" fillId="0" borderId="48" xfId="0" applyNumberFormat="1" applyBorder="1"/>
    <xf numFmtId="2" fontId="0" fillId="0" borderId="22" xfId="0" applyNumberFormat="1" applyBorder="1"/>
    <xf numFmtId="0" fontId="8" fillId="0" borderId="25" xfId="0" applyFont="1" applyBorder="1" applyAlignment="1">
      <alignment horizontal="right"/>
    </xf>
    <xf numFmtId="40" fontId="8" fillId="0" borderId="38" xfId="0" applyNumberFormat="1" applyFont="1" applyBorder="1"/>
    <xf numFmtId="0" fontId="8" fillId="0" borderId="49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17" fontId="33" fillId="0" borderId="0" xfId="0" applyNumberFormat="1" applyFont="1" applyAlignment="1">
      <alignment horizontal="right" vertical="top" wrapText="1"/>
    </xf>
    <xf numFmtId="9" fontId="33" fillId="0" borderId="0" xfId="0" applyNumberFormat="1" applyFont="1" applyAlignment="1">
      <alignment horizontal="right" vertical="top" wrapText="1"/>
    </xf>
    <xf numFmtId="49" fontId="33" fillId="0" borderId="0" xfId="0" applyNumberFormat="1" applyFont="1" applyAlignment="1">
      <alignment horizontal="right" vertical="top" wrapText="1"/>
    </xf>
    <xf numFmtId="0" fontId="30" fillId="0" borderId="38" xfId="0" applyFont="1" applyBorder="1" applyAlignment="1">
      <alignment horizontal="left"/>
    </xf>
    <xf numFmtId="0" fontId="30" fillId="0" borderId="0" xfId="1" applyFont="1" applyAlignment="1">
      <alignment horizontal="left"/>
    </xf>
    <xf numFmtId="0" fontId="40" fillId="0" borderId="0" xfId="0" applyFont="1"/>
    <xf numFmtId="165" fontId="12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30" fillId="4" borderId="15" xfId="0" applyNumberFormat="1" applyFont="1" applyFill="1" applyBorder="1" applyAlignment="1">
      <alignment horizontal="center" vertical="top" wrapText="1"/>
    </xf>
    <xf numFmtId="49" fontId="10" fillId="4" borderId="16" xfId="0" applyNumberFormat="1" applyFont="1" applyFill="1" applyBorder="1" applyAlignment="1">
      <alignment horizontal="center" vertical="top" wrapText="1"/>
    </xf>
    <xf numFmtId="0" fontId="0" fillId="4" borderId="15" xfId="0" applyFill="1" applyBorder="1"/>
    <xf numFmtId="0" fontId="0" fillId="4" borderId="41" xfId="0" applyFill="1" applyBorder="1"/>
    <xf numFmtId="0" fontId="11" fillId="4" borderId="15" xfId="0" applyFont="1" applyFill="1" applyBorder="1"/>
    <xf numFmtId="0" fontId="11" fillId="4" borderId="41" xfId="0" applyFont="1" applyFill="1" applyBorder="1"/>
    <xf numFmtId="0" fontId="11" fillId="4" borderId="16" xfId="0" applyFont="1" applyFill="1" applyBorder="1"/>
    <xf numFmtId="2" fontId="11" fillId="4" borderId="41" xfId="0" applyNumberFormat="1" applyFont="1" applyFill="1" applyBorder="1"/>
    <xf numFmtId="165" fontId="11" fillId="4" borderId="15" xfId="0" applyNumberFormat="1" applyFont="1" applyFill="1" applyBorder="1"/>
    <xf numFmtId="0" fontId="12" fillId="4" borderId="15" xfId="0" applyFont="1" applyFill="1" applyBorder="1"/>
    <xf numFmtId="0" fontId="10" fillId="5" borderId="16" xfId="0" applyFont="1" applyFill="1" applyBorder="1" applyAlignment="1">
      <alignment horizontal="center"/>
    </xf>
    <xf numFmtId="2" fontId="11" fillId="4" borderId="15" xfId="0" applyNumberFormat="1" applyFont="1" applyFill="1" applyBorder="1"/>
    <xf numFmtId="9" fontId="12" fillId="5" borderId="14" xfId="0" applyNumberFormat="1" applyFont="1" applyFill="1" applyBorder="1" applyAlignment="1">
      <alignment horizontal="center"/>
    </xf>
    <xf numFmtId="0" fontId="0" fillId="4" borderId="14" xfId="0" applyFill="1" applyBorder="1"/>
    <xf numFmtId="165" fontId="10" fillId="4" borderId="14" xfId="0" applyNumberFormat="1" applyFont="1" applyFill="1" applyBorder="1" applyAlignment="1">
      <alignment horizontal="center" vertical="top" wrapText="1"/>
    </xf>
    <xf numFmtId="2" fontId="3" fillId="0" borderId="0" xfId="0" applyNumberFormat="1" applyFont="1"/>
    <xf numFmtId="0" fontId="10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 vertical="top"/>
    </xf>
    <xf numFmtId="0" fontId="10" fillId="0" borderId="0" xfId="0" applyFont="1"/>
    <xf numFmtId="4" fontId="12" fillId="4" borderId="77" xfId="0" applyNumberFormat="1" applyFont="1" applyFill="1" applyBorder="1"/>
    <xf numFmtId="4" fontId="12" fillId="0" borderId="0" xfId="0" applyNumberFormat="1" applyFont="1" applyAlignment="1">
      <alignment horizontal="right"/>
    </xf>
    <xf numFmtId="40" fontId="12" fillId="0" borderId="0" xfId="0" applyNumberFormat="1" applyFont="1" applyAlignment="1">
      <alignment horizontal="right"/>
    </xf>
    <xf numFmtId="4" fontId="16" fillId="0" borderId="0" xfId="0" applyNumberFormat="1" applyFont="1"/>
    <xf numFmtId="0" fontId="16" fillId="0" borderId="0" xfId="0" applyFont="1" applyAlignment="1">
      <alignment horizontal="right"/>
    </xf>
    <xf numFmtId="0" fontId="2" fillId="0" borderId="0" xfId="1" applyFont="1" applyAlignment="1">
      <alignment horizontal="right"/>
    </xf>
    <xf numFmtId="9" fontId="16" fillId="0" borderId="0" xfId="1" applyNumberFormat="1" applyFont="1"/>
    <xf numFmtId="164" fontId="0" fillId="0" borderId="4" xfId="0" applyNumberFormat="1" applyBorder="1"/>
    <xf numFmtId="164" fontId="0" fillId="0" borderId="39" xfId="0" applyNumberFormat="1" applyBorder="1"/>
    <xf numFmtId="2" fontId="11" fillId="0" borderId="52" xfId="0" applyNumberFormat="1" applyFont="1" applyBorder="1"/>
    <xf numFmtId="0" fontId="11" fillId="4" borderId="25" xfId="0" applyFont="1" applyFill="1" applyBorder="1"/>
    <xf numFmtId="0" fontId="11" fillId="4" borderId="42" xfId="0" applyFont="1" applyFill="1" applyBorder="1"/>
    <xf numFmtId="0" fontId="11" fillId="0" borderId="71" xfId="0" applyFont="1" applyBorder="1"/>
    <xf numFmtId="2" fontId="11" fillId="4" borderId="27" xfId="0" applyNumberFormat="1" applyFont="1" applyFill="1" applyBorder="1"/>
    <xf numFmtId="0" fontId="11" fillId="0" borderId="78" xfId="0" applyFont="1" applyBorder="1"/>
    <xf numFmtId="0" fontId="11" fillId="0" borderId="25" xfId="0" applyFont="1" applyBorder="1"/>
    <xf numFmtId="0" fontId="11" fillId="0" borderId="42" xfId="0" applyFont="1" applyBorder="1"/>
    <xf numFmtId="0" fontId="11" fillId="0" borderId="27" xfId="0" applyFont="1" applyBorder="1"/>
    <xf numFmtId="0" fontId="1" fillId="0" borderId="49" xfId="0" applyFont="1" applyBorder="1"/>
    <xf numFmtId="164" fontId="11" fillId="0" borderId="38" xfId="0" applyNumberFormat="1" applyFont="1" applyBorder="1" applyAlignment="1">
      <alignment horizontal="right"/>
    </xf>
    <xf numFmtId="164" fontId="1" fillId="0" borderId="38" xfId="0" applyNumberFormat="1" applyFont="1" applyBorder="1"/>
    <xf numFmtId="168" fontId="12" fillId="0" borderId="0" xfId="0" applyNumberFormat="1" applyFont="1" applyAlignment="1">
      <alignment vertical="top" wrapText="1"/>
    </xf>
    <xf numFmtId="49" fontId="33" fillId="0" borderId="25" xfId="0" applyNumberFormat="1" applyFont="1" applyBorder="1" applyAlignment="1">
      <alignment horizontal="right" vertical="top" wrapText="1"/>
    </xf>
    <xf numFmtId="164" fontId="11" fillId="0" borderId="3" xfId="0" applyNumberFormat="1" applyFont="1" applyBorder="1"/>
    <xf numFmtId="164" fontId="11" fillId="0" borderId="39" xfId="0" applyNumberFormat="1" applyFont="1" applyBorder="1"/>
    <xf numFmtId="165" fontId="10" fillId="0" borderId="0" xfId="0" applyNumberFormat="1" applyFont="1" applyAlignment="1">
      <alignment vertical="top" wrapText="1"/>
    </xf>
    <xf numFmtId="2" fontId="0" fillId="0" borderId="38" xfId="0" applyNumberFormat="1" applyBorder="1"/>
    <xf numFmtId="1" fontId="26" fillId="0" borderId="28" xfId="0" applyNumberFormat="1" applyFont="1" applyBorder="1"/>
    <xf numFmtId="4" fontId="11" fillId="0" borderId="0" xfId="0" applyNumberFormat="1" applyFont="1"/>
    <xf numFmtId="0" fontId="1" fillId="0" borderId="0" xfId="0" applyFont="1"/>
    <xf numFmtId="164" fontId="12" fillId="0" borderId="0" xfId="0" applyNumberFormat="1" applyFont="1" applyAlignment="1">
      <alignment horizontal="right"/>
    </xf>
    <xf numFmtId="0" fontId="6" fillId="0" borderId="38" xfId="0" applyFont="1" applyBorder="1"/>
    <xf numFmtId="2" fontId="11" fillId="0" borderId="22" xfId="0" applyNumberFormat="1" applyFont="1" applyBorder="1"/>
    <xf numFmtId="0" fontId="1" fillId="0" borderId="42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30" fillId="0" borderId="28" xfId="1" applyFont="1" applyBorder="1" applyAlignment="1">
      <alignment horizontal="left"/>
    </xf>
    <xf numFmtId="165" fontId="16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40" fontId="10" fillId="4" borderId="70" xfId="0" applyNumberFormat="1" applyFont="1" applyFill="1" applyBorder="1" applyAlignment="1">
      <alignment horizontal="right" vertical="top" wrapText="1"/>
    </xf>
    <xf numFmtId="165" fontId="11" fillId="4" borderId="15" xfId="0" applyNumberFormat="1" applyFont="1" applyFill="1" applyBorder="1" applyAlignment="1">
      <alignment vertical="top" wrapText="1"/>
    </xf>
    <xf numFmtId="165" fontId="11" fillId="4" borderId="64" xfId="0" applyNumberFormat="1" applyFont="1" applyFill="1" applyBorder="1" applyAlignment="1">
      <alignment vertical="top" wrapText="1"/>
    </xf>
    <xf numFmtId="165" fontId="11" fillId="5" borderId="63" xfId="0" applyNumberFormat="1" applyFont="1" applyFill="1" applyBorder="1" applyAlignment="1">
      <alignment vertical="top" wrapText="1"/>
    </xf>
    <xf numFmtId="40" fontId="10" fillId="5" borderId="16" xfId="0" applyNumberFormat="1" applyFont="1" applyFill="1" applyBorder="1" applyAlignment="1">
      <alignment horizontal="right"/>
    </xf>
    <xf numFmtId="9" fontId="12" fillId="2" borderId="9" xfId="0" applyNumberFormat="1" applyFont="1" applyFill="1" applyBorder="1"/>
    <xf numFmtId="9" fontId="12" fillId="2" borderId="8" xfId="0" applyNumberFormat="1" applyFont="1" applyFill="1" applyBorder="1"/>
    <xf numFmtId="165" fontId="10" fillId="0" borderId="25" xfId="0" applyNumberFormat="1" applyFont="1" applyBorder="1" applyAlignment="1">
      <alignment horizontal="center" vertical="top" wrapText="1"/>
    </xf>
    <xf numFmtId="165" fontId="10" fillId="0" borderId="14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165" fontId="10" fillId="8" borderId="0" xfId="0" applyNumberFormat="1" applyFont="1" applyFill="1" applyAlignment="1">
      <alignment horizontal="right" vertical="top" wrapText="1"/>
    </xf>
    <xf numFmtId="2" fontId="11" fillId="7" borderId="82" xfId="0" applyNumberFormat="1" applyFont="1" applyFill="1" applyBorder="1" applyAlignment="1">
      <alignment horizontal="right"/>
    </xf>
    <xf numFmtId="2" fontId="11" fillId="7" borderId="74" xfId="0" applyNumberFormat="1" applyFont="1" applyFill="1" applyBorder="1" applyAlignment="1">
      <alignment horizontal="right"/>
    </xf>
    <xf numFmtId="2" fontId="11" fillId="7" borderId="75" xfId="0" applyNumberFormat="1" applyFont="1" applyFill="1" applyBorder="1" applyAlignment="1">
      <alignment horizontal="right"/>
    </xf>
    <xf numFmtId="2" fontId="11" fillId="7" borderId="83" xfId="0" applyNumberFormat="1" applyFont="1" applyFill="1" applyBorder="1" applyAlignment="1">
      <alignment horizontal="right"/>
    </xf>
    <xf numFmtId="2" fontId="11" fillId="7" borderId="73" xfId="0" applyNumberFormat="1" applyFont="1" applyFill="1" applyBorder="1" applyAlignment="1">
      <alignment horizontal="right"/>
    </xf>
    <xf numFmtId="4" fontId="1" fillId="0" borderId="0" xfId="0" applyNumberFormat="1" applyFont="1"/>
    <xf numFmtId="165" fontId="10" fillId="7" borderId="23" xfId="0" applyNumberFormat="1" applyFont="1" applyFill="1" applyBorder="1" applyAlignment="1">
      <alignment horizontal="center" vertical="top" wrapText="1"/>
    </xf>
    <xf numFmtId="9" fontId="10" fillId="7" borderId="22" xfId="0" applyNumberFormat="1" applyFont="1" applyFill="1" applyBorder="1" applyAlignment="1">
      <alignment horizontal="center"/>
    </xf>
    <xf numFmtId="165" fontId="10" fillId="7" borderId="21" xfId="0" applyNumberFormat="1" applyFont="1" applyFill="1" applyBorder="1" applyAlignment="1">
      <alignment horizontal="center" vertical="top" wrapText="1"/>
    </xf>
    <xf numFmtId="169" fontId="16" fillId="4" borderId="14" xfId="0" applyNumberFormat="1" applyFont="1" applyFill="1" applyBorder="1"/>
    <xf numFmtId="169" fontId="16" fillId="4" borderId="15" xfId="0" applyNumberFormat="1" applyFont="1" applyFill="1" applyBorder="1"/>
    <xf numFmtId="169" fontId="16" fillId="4" borderId="41" xfId="0" applyNumberFormat="1" applyFont="1" applyFill="1" applyBorder="1"/>
    <xf numFmtId="169" fontId="16" fillId="4" borderId="16" xfId="0" applyNumberFormat="1" applyFont="1" applyFill="1" applyBorder="1"/>
    <xf numFmtId="40" fontId="10" fillId="0" borderId="70" xfId="0" applyNumberFormat="1" applyFont="1" applyBorder="1" applyAlignment="1">
      <alignment horizontal="center" vertical="top" wrapText="1"/>
    </xf>
    <xf numFmtId="165" fontId="12" fillId="0" borderId="26" xfId="0" applyNumberFormat="1" applyFont="1" applyBorder="1"/>
    <xf numFmtId="165" fontId="10" fillId="0" borderId="23" xfId="0" applyNumberFormat="1" applyFont="1" applyBorder="1" applyAlignment="1">
      <alignment horizontal="center" vertical="top" wrapText="1"/>
    </xf>
    <xf numFmtId="165" fontId="10" fillId="0" borderId="49" xfId="0" applyNumberFormat="1" applyFont="1" applyBorder="1" applyAlignment="1">
      <alignment horizontal="center" vertical="top" wrapText="1"/>
    </xf>
    <xf numFmtId="9" fontId="36" fillId="0" borderId="22" xfId="3" applyFont="1" applyBorder="1" applyAlignment="1">
      <alignment horizontal="center" vertical="top" wrapText="1"/>
    </xf>
    <xf numFmtId="165" fontId="36" fillId="0" borderId="25" xfId="3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 wrapText="1"/>
    </xf>
    <xf numFmtId="165" fontId="10" fillId="2" borderId="23" xfId="0" applyNumberFormat="1" applyFont="1" applyFill="1" applyBorder="1" applyAlignment="1">
      <alignment horizontal="right" vertical="top" wrapText="1"/>
    </xf>
    <xf numFmtId="165" fontId="10" fillId="2" borderId="49" xfId="0" applyNumberFormat="1" applyFont="1" applyFill="1" applyBorder="1" applyAlignment="1">
      <alignment horizontal="right" vertical="top" wrapText="1"/>
    </xf>
    <xf numFmtId="165" fontId="10" fillId="2" borderId="27" xfId="0" applyNumberFormat="1" applyFont="1" applyFill="1" applyBorder="1" applyAlignment="1">
      <alignment horizontal="right" vertical="top" wrapText="1"/>
    </xf>
    <xf numFmtId="165" fontId="11" fillId="0" borderId="25" xfId="0" applyNumberFormat="1" applyFont="1" applyBorder="1"/>
    <xf numFmtId="165" fontId="11" fillId="0" borderId="42" xfId="0" applyNumberFormat="1" applyFont="1" applyBorder="1"/>
    <xf numFmtId="165" fontId="12" fillId="6" borderId="42" xfId="0" applyNumberFormat="1" applyFont="1" applyFill="1" applyBorder="1"/>
    <xf numFmtId="2" fontId="11" fillId="0" borderId="21" xfId="0" applyNumberFormat="1" applyFont="1" applyBorder="1"/>
    <xf numFmtId="165" fontId="12" fillId="6" borderId="27" xfId="0" applyNumberFormat="1" applyFont="1" applyFill="1" applyBorder="1"/>
    <xf numFmtId="165" fontId="12" fillId="6" borderId="25" xfId="0" applyNumberFormat="1" applyFont="1" applyFill="1" applyBorder="1"/>
    <xf numFmtId="9" fontId="10" fillId="0" borderId="0" xfId="0" applyNumberFormat="1" applyFont="1" applyAlignment="1">
      <alignment horizontal="center"/>
    </xf>
    <xf numFmtId="165" fontId="10" fillId="0" borderId="28" xfId="0" applyNumberFormat="1" applyFont="1" applyBorder="1" applyAlignment="1">
      <alignment horizontal="right" vertical="top" wrapText="1"/>
    </xf>
    <xf numFmtId="2" fontId="11" fillId="0" borderId="80" xfId="0" applyNumberFormat="1" applyFont="1" applyBorder="1"/>
    <xf numFmtId="2" fontId="11" fillId="0" borderId="81" xfId="0" applyNumberFormat="1" applyFont="1" applyBorder="1"/>
    <xf numFmtId="9" fontId="36" fillId="0" borderId="15" xfId="3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165" fontId="10" fillId="2" borderId="14" xfId="0" applyNumberFormat="1" applyFont="1" applyFill="1" applyBorder="1" applyAlignment="1">
      <alignment horizontal="right" vertical="top" wrapText="1"/>
    </xf>
    <xf numFmtId="165" fontId="10" fillId="2" borderId="16" xfId="0" applyNumberFormat="1" applyFont="1" applyFill="1" applyBorder="1" applyAlignment="1">
      <alignment horizontal="right" vertical="top" wrapText="1"/>
    </xf>
    <xf numFmtId="2" fontId="11" fillId="0" borderId="15" xfId="0" applyNumberFormat="1" applyFont="1" applyBorder="1"/>
    <xf numFmtId="2" fontId="11" fillId="0" borderId="41" xfId="0" applyNumberFormat="1" applyFont="1" applyBorder="1"/>
    <xf numFmtId="2" fontId="11" fillId="0" borderId="16" xfId="0" applyNumberFormat="1" applyFont="1" applyBorder="1"/>
    <xf numFmtId="165" fontId="10" fillId="2" borderId="58" xfId="0" applyNumberFormat="1" applyFont="1" applyFill="1" applyBorder="1" applyAlignment="1">
      <alignment horizontal="right" vertical="top" wrapText="1"/>
    </xf>
    <xf numFmtId="165" fontId="10" fillId="2" borderId="55" xfId="0" applyNumberFormat="1" applyFont="1" applyFill="1" applyBorder="1" applyAlignment="1">
      <alignment horizontal="right" vertical="top" wrapText="1"/>
    </xf>
    <xf numFmtId="40" fontId="10" fillId="0" borderId="84" xfId="0" applyNumberFormat="1" applyFont="1" applyBorder="1" applyAlignment="1">
      <alignment horizontal="center" vertical="top" wrapText="1"/>
    </xf>
    <xf numFmtId="165" fontId="10" fillId="0" borderId="47" xfId="0" applyNumberFormat="1" applyFont="1" applyBorder="1" applyAlignment="1">
      <alignment horizontal="center" vertical="top" wrapText="1"/>
    </xf>
    <xf numFmtId="165" fontId="10" fillId="0" borderId="85" xfId="0" applyNumberFormat="1" applyFont="1" applyBorder="1" applyAlignment="1">
      <alignment horizontal="right" vertical="top" wrapText="1"/>
    </xf>
    <xf numFmtId="165" fontId="10" fillId="2" borderId="84" xfId="0" applyNumberFormat="1" applyFont="1" applyFill="1" applyBorder="1" applyAlignment="1">
      <alignment horizontal="right" vertical="top" wrapText="1"/>
    </xf>
    <xf numFmtId="4" fontId="16" fillId="0" borderId="57" xfId="0" applyNumberFormat="1" applyFont="1" applyBorder="1"/>
    <xf numFmtId="4" fontId="16" fillId="0" borderId="47" xfId="0" applyNumberFormat="1" applyFont="1" applyBorder="1"/>
    <xf numFmtId="4" fontId="16" fillId="0" borderId="53" xfId="0" applyNumberFormat="1" applyFont="1" applyBorder="1"/>
    <xf numFmtId="165" fontId="11" fillId="0" borderId="3" xfId="0" applyNumberFormat="1" applyFont="1" applyBorder="1" applyAlignment="1">
      <alignment vertical="top" wrapText="1"/>
    </xf>
    <xf numFmtId="40" fontId="11" fillId="0" borderId="12" xfId="0" applyNumberFormat="1" applyFont="1" applyBorder="1" applyAlignment="1">
      <alignment vertical="top" wrapText="1"/>
    </xf>
    <xf numFmtId="40" fontId="11" fillId="2" borderId="9" xfId="0" applyNumberFormat="1" applyFont="1" applyFill="1" applyBorder="1" applyAlignment="1">
      <alignment vertical="top" wrapText="1"/>
    </xf>
    <xf numFmtId="40" fontId="10" fillId="2" borderId="86" xfId="0" applyNumberFormat="1" applyFont="1" applyFill="1" applyBorder="1" applyAlignment="1">
      <alignment horizontal="right"/>
    </xf>
    <xf numFmtId="0" fontId="0" fillId="0" borderId="87" xfId="0" applyBorder="1"/>
    <xf numFmtId="0" fontId="0" fillId="0" borderId="88" xfId="0" applyBorder="1"/>
    <xf numFmtId="0" fontId="0" fillId="0" borderId="79" xfId="0" applyBorder="1"/>
    <xf numFmtId="40" fontId="11" fillId="0" borderId="89" xfId="0" applyNumberFormat="1" applyFont="1" applyBorder="1"/>
    <xf numFmtId="40" fontId="0" fillId="0" borderId="88" xfId="0" applyNumberFormat="1" applyBorder="1"/>
    <xf numFmtId="0" fontId="0" fillId="0" borderId="3" xfId="0" applyBorder="1"/>
    <xf numFmtId="40" fontId="11" fillId="0" borderId="3" xfId="0" applyNumberFormat="1" applyFont="1" applyBorder="1"/>
    <xf numFmtId="40" fontId="14" fillId="0" borderId="39" xfId="0" applyNumberFormat="1" applyFont="1" applyBorder="1"/>
    <xf numFmtId="40" fontId="11" fillId="0" borderId="86" xfId="0" applyNumberFormat="1" applyFont="1" applyBorder="1"/>
    <xf numFmtId="40" fontId="11" fillId="0" borderId="79" xfId="0" applyNumberFormat="1" applyFont="1" applyBorder="1"/>
    <xf numFmtId="40" fontId="11" fillId="0" borderId="39" xfId="0" applyNumberFormat="1" applyFont="1" applyBorder="1"/>
    <xf numFmtId="40" fontId="11" fillId="0" borderId="88" xfId="0" applyNumberFormat="1" applyFont="1" applyBorder="1"/>
    <xf numFmtId="9" fontId="30" fillId="0" borderId="0" xfId="0" applyNumberFormat="1" applyFont="1"/>
    <xf numFmtId="164" fontId="30" fillId="0" borderId="0" xfId="0" applyNumberFormat="1" applyFont="1" applyAlignment="1">
      <alignment horizontal="center"/>
    </xf>
    <xf numFmtId="0" fontId="30" fillId="0" borderId="0" xfId="0" applyFont="1"/>
    <xf numFmtId="2" fontId="30" fillId="0" borderId="0" xfId="0" applyNumberFormat="1" applyFont="1"/>
    <xf numFmtId="14" fontId="39" fillId="0" borderId="0" xfId="0" applyNumberFormat="1" applyFont="1"/>
    <xf numFmtId="0" fontId="16" fillId="0" borderId="0" xfId="1" applyFont="1" applyAlignment="1">
      <alignment vertical="center"/>
    </xf>
    <xf numFmtId="4" fontId="12" fillId="0" borderId="0" xfId="0" applyNumberFormat="1" applyFont="1" applyAlignment="1">
      <alignment vertical="top" wrapText="1"/>
    </xf>
    <xf numFmtId="2" fontId="12" fillId="0" borderId="0" xfId="0" applyNumberFormat="1" applyFont="1" applyAlignment="1">
      <alignment vertical="top" wrapText="1"/>
    </xf>
    <xf numFmtId="164" fontId="12" fillId="0" borderId="48" xfId="0" applyNumberFormat="1" applyFont="1" applyBorder="1" applyAlignment="1">
      <alignment vertical="top" wrapText="1"/>
    </xf>
    <xf numFmtId="3" fontId="12" fillId="0" borderId="0" xfId="0" applyNumberFormat="1" applyFont="1" applyAlignment="1">
      <alignment horizontal="right" vertical="top" wrapText="1"/>
    </xf>
    <xf numFmtId="164" fontId="12" fillId="0" borderId="27" xfId="0" applyNumberFormat="1" applyFont="1" applyBorder="1" applyAlignment="1">
      <alignment vertical="top" wrapText="1"/>
    </xf>
    <xf numFmtId="0" fontId="23" fillId="0" borderId="4" xfId="1" applyFont="1" applyBorder="1" applyAlignment="1">
      <alignment horizontal="center"/>
    </xf>
    <xf numFmtId="0" fontId="24" fillId="0" borderId="90" xfId="1" applyFont="1" applyBorder="1" applyAlignment="1">
      <alignment horizontal="center"/>
    </xf>
    <xf numFmtId="0" fontId="24" fillId="0" borderId="35" xfId="1" applyFont="1" applyBorder="1" applyAlignment="1">
      <alignment horizontal="center"/>
    </xf>
    <xf numFmtId="0" fontId="24" fillId="0" borderId="76" xfId="1" applyFont="1" applyBorder="1" applyAlignment="1">
      <alignment horizontal="center"/>
    </xf>
    <xf numFmtId="168" fontId="22" fillId="0" borderId="14" xfId="1" applyNumberFormat="1" applyFont="1" applyBorder="1" applyAlignment="1">
      <alignment horizontal="center"/>
    </xf>
    <xf numFmtId="168" fontId="22" fillId="0" borderId="15" xfId="1" applyNumberFormat="1" applyFont="1" applyBorder="1" applyAlignment="1">
      <alignment horizontal="center"/>
    </xf>
    <xf numFmtId="168" fontId="22" fillId="0" borderId="16" xfId="1" applyNumberFormat="1" applyFont="1" applyBorder="1" applyAlignment="1">
      <alignment horizontal="center"/>
    </xf>
    <xf numFmtId="2" fontId="8" fillId="0" borderId="23" xfId="1" applyNumberFormat="1" applyBorder="1"/>
    <xf numFmtId="2" fontId="20" fillId="0" borderId="22" xfId="1" applyNumberFormat="1" applyFont="1" applyBorder="1" applyAlignment="1">
      <alignment horizontal="right"/>
    </xf>
    <xf numFmtId="165" fontId="16" fillId="0" borderId="59" xfId="1" applyNumberFormat="1" applyFont="1" applyBorder="1"/>
    <xf numFmtId="165" fontId="18" fillId="0" borderId="35" xfId="1" applyNumberFormat="1" applyFont="1" applyBorder="1" applyAlignment="1">
      <alignment horizontal="right"/>
    </xf>
    <xf numFmtId="165" fontId="18" fillId="0" borderId="36" xfId="1" applyNumberFormat="1" applyFont="1" applyBorder="1" applyAlignment="1">
      <alignment horizontal="right"/>
    </xf>
    <xf numFmtId="165" fontId="18" fillId="0" borderId="59" xfId="1" applyNumberFormat="1" applyFont="1" applyBorder="1" applyAlignment="1">
      <alignment horizontal="right"/>
    </xf>
    <xf numFmtId="0" fontId="9" fillId="0" borderId="31" xfId="1" applyFont="1" applyBorder="1" applyAlignment="1">
      <alignment horizontal="center"/>
    </xf>
    <xf numFmtId="0" fontId="9" fillId="0" borderId="33" xfId="1" applyFont="1" applyBorder="1" applyAlignment="1">
      <alignment horizontal="center"/>
    </xf>
    <xf numFmtId="40" fontId="18" fillId="0" borderId="35" xfId="1" applyNumberFormat="1" applyFont="1" applyBorder="1"/>
    <xf numFmtId="40" fontId="18" fillId="0" borderId="36" xfId="1" applyNumberFormat="1" applyFont="1" applyBorder="1"/>
    <xf numFmtId="0" fontId="20" fillId="0" borderId="92" xfId="1" applyFont="1" applyBorder="1" applyAlignment="1">
      <alignment horizontal="center"/>
    </xf>
    <xf numFmtId="0" fontId="20" fillId="0" borderId="91" xfId="1" applyFont="1" applyBorder="1" applyAlignment="1">
      <alignment horizontal="center"/>
    </xf>
    <xf numFmtId="40" fontId="16" fillId="0" borderId="17" xfId="0" applyNumberFormat="1" applyFont="1" applyBorder="1"/>
    <xf numFmtId="4" fontId="16" fillId="0" borderId="56" xfId="0" applyNumberFormat="1" applyFont="1" applyBorder="1" applyAlignment="1">
      <alignment horizontal="right"/>
    </xf>
    <xf numFmtId="4" fontId="16" fillId="6" borderId="53" xfId="0" applyNumberFormat="1" applyFont="1" applyFill="1" applyBorder="1"/>
    <xf numFmtId="4" fontId="16" fillId="6" borderId="54" xfId="0" applyNumberFormat="1" applyFont="1" applyFill="1" applyBorder="1"/>
    <xf numFmtId="4" fontId="16" fillId="6" borderId="47" xfId="0" applyNumberFormat="1" applyFont="1" applyFill="1" applyBorder="1"/>
    <xf numFmtId="0" fontId="22" fillId="9" borderId="0" xfId="1" applyFont="1" applyFill="1" applyAlignment="1">
      <alignment horizontal="right"/>
    </xf>
    <xf numFmtId="0" fontId="35" fillId="0" borderId="0" xfId="1" applyFont="1" applyAlignment="1">
      <alignment horizontal="center"/>
    </xf>
    <xf numFmtId="0" fontId="10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4" fontId="41" fillId="0" borderId="0" xfId="1" applyNumberFormat="1" applyFont="1" applyAlignment="1">
      <alignment horizontal="center"/>
    </xf>
    <xf numFmtId="49" fontId="41" fillId="0" borderId="0" xfId="1" applyNumberFormat="1" applyFont="1" applyAlignment="1">
      <alignment horizontal="left"/>
    </xf>
    <xf numFmtId="0" fontId="16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9" fontId="0" fillId="0" borderId="0" xfId="0" applyNumberFormat="1" applyBorder="1"/>
    <xf numFmtId="2" fontId="0" fillId="0" borderId="0" xfId="0" applyNumberFormat="1" applyBorder="1"/>
    <xf numFmtId="0" fontId="16" fillId="0" borderId="0" xfId="0" applyFont="1" applyBorder="1"/>
    <xf numFmtId="2" fontId="16" fillId="0" borderId="0" xfId="0" applyNumberFormat="1" applyFont="1" applyBorder="1"/>
    <xf numFmtId="9" fontId="16" fillId="0" borderId="0" xfId="0" applyNumberFormat="1" applyFont="1" applyBorder="1"/>
    <xf numFmtId="4" fontId="12" fillId="0" borderId="0" xfId="0" applyNumberFormat="1" applyFont="1" applyBorder="1" applyAlignment="1">
      <alignment horizontal="right"/>
    </xf>
    <xf numFmtId="0" fontId="44" fillId="0" borderId="22" xfId="0" applyFont="1" applyBorder="1" applyAlignment="1">
      <alignment vertical="top" wrapText="1"/>
    </xf>
    <xf numFmtId="0" fontId="16" fillId="0" borderId="0" xfId="0" applyFont="1" applyFill="1"/>
    <xf numFmtId="164" fontId="12" fillId="0" borderId="0" xfId="0" applyNumberFormat="1" applyFont="1" applyFill="1"/>
    <xf numFmtId="0" fontId="16" fillId="0" borderId="38" xfId="0" applyFont="1" applyFill="1" applyBorder="1"/>
    <xf numFmtId="2" fontId="16" fillId="0" borderId="38" xfId="0" applyNumberFormat="1" applyFont="1" applyFill="1" applyBorder="1"/>
    <xf numFmtId="164" fontId="12" fillId="0" borderId="38" xfId="0" applyNumberFormat="1" applyFont="1" applyFill="1" applyBorder="1"/>
    <xf numFmtId="164" fontId="16" fillId="0" borderId="40" xfId="0" applyNumberFormat="1" applyFont="1" applyFill="1" applyBorder="1"/>
    <xf numFmtId="0" fontId="12" fillId="0" borderId="0" xfId="0" applyFont="1" applyFill="1" applyAlignment="1">
      <alignment horizontal="right"/>
    </xf>
    <xf numFmtId="2" fontId="12" fillId="0" borderId="0" xfId="0" applyNumberFormat="1" applyFont="1" applyFill="1"/>
    <xf numFmtId="164" fontId="11" fillId="0" borderId="0" xfId="0" applyNumberFormat="1" applyFont="1" applyFill="1"/>
    <xf numFmtId="165" fontId="10" fillId="0" borderId="28" xfId="0" applyNumberFormat="1" applyFont="1" applyBorder="1" applyAlignment="1">
      <alignment vertical="top" wrapText="1"/>
    </xf>
    <xf numFmtId="0" fontId="0" fillId="0" borderId="0" xfId="0" applyBorder="1"/>
    <xf numFmtId="14" fontId="16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11" fillId="0" borderId="0" xfId="0" applyFont="1" applyBorder="1" applyAlignment="1">
      <alignment horizontal="right"/>
    </xf>
    <xf numFmtId="4" fontId="11" fillId="0" borderId="0" xfId="0" applyNumberFormat="1" applyFont="1" applyBorder="1" applyAlignment="1">
      <alignment horizontal="right"/>
    </xf>
    <xf numFmtId="2" fontId="12" fillId="0" borderId="0" xfId="0" applyNumberFormat="1" applyFont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9" fontId="0" fillId="0" borderId="0" xfId="0" applyNumberFormat="1" applyFill="1" applyBorder="1"/>
    <xf numFmtId="2" fontId="0" fillId="0" borderId="0" xfId="0" applyNumberFormat="1" applyFill="1" applyBorder="1"/>
    <xf numFmtId="0" fontId="16" fillId="0" borderId="0" xfId="0" applyFont="1" applyFill="1" applyBorder="1"/>
    <xf numFmtId="2" fontId="16" fillId="0" borderId="0" xfId="0" applyNumberFormat="1" applyFont="1" applyFill="1" applyBorder="1"/>
    <xf numFmtId="9" fontId="16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right"/>
    </xf>
  </cellXfs>
  <cellStyles count="4">
    <cellStyle name="Normal" xfId="0" builtinId="0"/>
    <cellStyle name="Normal 2" xfId="1" xr:uid="{1A140494-01C7-4D03-8225-B1A9C3834DE1}"/>
    <cellStyle name="Normal 3" xfId="2" xr:uid="{B30C8249-008A-4051-A59C-E9F67589D596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E961-99B0-464A-808E-2D5C068F6D8A}">
  <sheetPr>
    <pageSetUpPr fitToPage="1"/>
  </sheetPr>
  <dimension ref="A1:AB1018"/>
  <sheetViews>
    <sheetView tabSelected="1" zoomScale="80" zoomScaleNormal="80" workbookViewId="0">
      <selection activeCell="X65" sqref="X65"/>
    </sheetView>
  </sheetViews>
  <sheetFormatPr defaultColWidth="14.42578125" defaultRowHeight="15" customHeight="1" x14ac:dyDescent="0.25"/>
  <cols>
    <col min="1" max="1" width="1" customWidth="1"/>
    <col min="2" max="2" width="11.42578125" customWidth="1"/>
    <col min="3" max="3" width="36.5703125" customWidth="1"/>
    <col min="4" max="4" width="39.5703125" customWidth="1"/>
    <col min="5" max="6" width="14" customWidth="1"/>
    <col min="7" max="7" width="12.7109375" customWidth="1"/>
    <col min="8" max="9" width="10.140625" customWidth="1"/>
    <col min="10" max="10" width="12.5703125" customWidth="1"/>
    <col min="11" max="13" width="11.28515625" customWidth="1"/>
    <col min="14" max="14" width="8.7109375" customWidth="1"/>
    <col min="15" max="15" width="1.5703125" customWidth="1"/>
    <col min="16" max="16" width="9.85546875" customWidth="1"/>
    <col min="17" max="17" width="10.5703125" style="356" customWidth="1"/>
    <col min="18" max="18" width="13.5703125" customWidth="1"/>
    <col min="19" max="19" width="13.28515625" customWidth="1"/>
    <col min="20" max="20" width="13.7109375" style="367" hidden="1" customWidth="1"/>
    <col min="21" max="21" width="11.5703125" bestFit="1" customWidth="1"/>
    <col min="22" max="22" width="11.5703125" customWidth="1"/>
    <col min="23" max="23" width="10.5703125" customWidth="1"/>
    <col min="24" max="24" width="12.42578125" customWidth="1"/>
    <col min="25" max="27" width="9.85546875" style="172" customWidth="1"/>
    <col min="28" max="28" width="12.42578125" customWidth="1"/>
  </cols>
  <sheetData>
    <row r="1" spans="1:28" x14ac:dyDescent="0.25">
      <c r="A1" s="1"/>
      <c r="B1" s="238" t="s">
        <v>215</v>
      </c>
      <c r="C1" s="9" t="s">
        <v>104</v>
      </c>
      <c r="D1" s="3" t="s">
        <v>231</v>
      </c>
      <c r="E1" s="438">
        <v>45291</v>
      </c>
      <c r="F1" s="4">
        <f>Comments!D4</f>
        <v>208</v>
      </c>
      <c r="G1" s="5" t="s">
        <v>1</v>
      </c>
      <c r="H1" s="2">
        <v>338.7</v>
      </c>
      <c r="I1" s="144">
        <f>H1/F1</f>
        <v>1.6283653846153845</v>
      </c>
      <c r="J1" s="2" t="s">
        <v>107</v>
      </c>
      <c r="K1" s="434"/>
      <c r="L1" s="435"/>
      <c r="M1" s="436"/>
      <c r="N1" s="437"/>
      <c r="O1" s="1"/>
      <c r="P1" s="1"/>
      <c r="Q1" s="239"/>
      <c r="R1" s="1"/>
      <c r="S1" s="1"/>
      <c r="T1" s="241"/>
      <c r="U1" s="1" t="s">
        <v>0</v>
      </c>
      <c r="V1" s="1"/>
      <c r="W1" s="6"/>
      <c r="X1" s="170"/>
      <c r="Y1" s="318"/>
      <c r="Z1" s="318"/>
      <c r="AA1" s="318"/>
      <c r="AB1" s="241"/>
    </row>
    <row r="2" spans="1:28" ht="15.75" thickBot="1" x14ac:dyDescent="0.3">
      <c r="A2" s="7"/>
      <c r="C2" s="212">
        <v>1.0669999999999999</v>
      </c>
      <c r="D2" s="115" t="s">
        <v>100</v>
      </c>
      <c r="E2" s="88"/>
      <c r="F2" s="346">
        <f>530-F1</f>
        <v>322</v>
      </c>
      <c r="G2" s="116" t="s">
        <v>1</v>
      </c>
      <c r="H2" s="494">
        <f>SUM(H11:H46)</f>
        <v>998.10500000000002</v>
      </c>
      <c r="I2" s="233">
        <f>H2/F2</f>
        <v>3.0997049689440996</v>
      </c>
      <c r="J2" s="117" t="s">
        <v>107</v>
      </c>
      <c r="K2" s="1"/>
      <c r="L2" s="240"/>
      <c r="M2" s="239"/>
      <c r="N2" s="242"/>
      <c r="O2" s="242" t="s">
        <v>0</v>
      </c>
      <c r="P2" s="242"/>
      <c r="Q2" s="355"/>
      <c r="R2" s="2"/>
      <c r="S2" s="1"/>
      <c r="T2" s="241"/>
      <c r="V2" s="1"/>
      <c r="W2" s="1"/>
      <c r="X2" s="170"/>
      <c r="Z2" s="315"/>
      <c r="AA2" s="315"/>
      <c r="AB2" s="1"/>
    </row>
    <row r="3" spans="1:28" x14ac:dyDescent="0.25">
      <c r="A3" s="8"/>
      <c r="B3" s="9"/>
      <c r="C3" s="8"/>
      <c r="D3" s="118" t="s">
        <v>101</v>
      </c>
      <c r="F3" s="122">
        <f>SUM(F1:F2)</f>
        <v>530</v>
      </c>
      <c r="G3" s="101" t="s">
        <v>2</v>
      </c>
      <c r="H3" s="440">
        <f>H1+H2</f>
        <v>1336.8050000000001</v>
      </c>
      <c r="I3" s="441">
        <f>H3/F3</f>
        <v>2.5222735849056606</v>
      </c>
      <c r="J3" s="442" t="s">
        <v>171</v>
      </c>
      <c r="U3" s="222" t="s">
        <v>0</v>
      </c>
      <c r="V3" s="145" t="s">
        <v>0</v>
      </c>
      <c r="X3" s="171"/>
      <c r="Y3" s="170"/>
      <c r="Z3" s="316"/>
      <c r="AA3" s="316"/>
      <c r="AB3" s="10"/>
    </row>
    <row r="4" spans="1:28" ht="15.75" thickBot="1" x14ac:dyDescent="0.3">
      <c r="A4" s="8"/>
      <c r="B4" s="9"/>
      <c r="C4" s="8"/>
      <c r="G4" s="101"/>
      <c r="H4" s="119"/>
      <c r="X4" s="171"/>
      <c r="Y4" s="171"/>
      <c r="Z4" s="316"/>
      <c r="AA4" s="316"/>
      <c r="AB4" s="10"/>
    </row>
    <row r="5" spans="1:28" ht="15.75" customHeight="1" thickBot="1" x14ac:dyDescent="0.3">
      <c r="A5" s="8"/>
      <c r="B5" s="9"/>
      <c r="C5" s="8"/>
      <c r="D5" s="439" t="s">
        <v>234</v>
      </c>
      <c r="E5" s="439" t="s">
        <v>233</v>
      </c>
      <c r="G5" s="5" t="s">
        <v>0</v>
      </c>
      <c r="H5" s="11" t="s">
        <v>0</v>
      </c>
      <c r="I5" s="234" t="s">
        <v>0</v>
      </c>
      <c r="J5" s="471" t="s">
        <v>3</v>
      </c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2" t="s">
        <v>0</v>
      </c>
      <c r="W5" s="219" t="s">
        <v>0</v>
      </c>
      <c r="X5" s="171"/>
      <c r="Y5" s="171"/>
      <c r="Z5" s="317"/>
      <c r="AA5" s="317"/>
      <c r="AB5" s="10"/>
    </row>
    <row r="6" spans="1:28" ht="42.75" customHeight="1" x14ac:dyDescent="0.25">
      <c r="A6" s="8"/>
      <c r="B6" s="9"/>
      <c r="C6" s="8" t="s">
        <v>0</v>
      </c>
      <c r="F6" s="235"/>
      <c r="G6" s="232"/>
      <c r="H6" s="236"/>
      <c r="I6" s="237"/>
      <c r="J6" s="12" t="s">
        <v>106</v>
      </c>
      <c r="K6" s="13" t="s">
        <v>0</v>
      </c>
      <c r="L6" s="146"/>
      <c r="M6" s="146"/>
      <c r="N6" s="146"/>
      <c r="O6" s="313"/>
      <c r="P6" s="384" t="s">
        <v>229</v>
      </c>
      <c r="Q6" s="385" t="s">
        <v>230</v>
      </c>
      <c r="R6" s="366" t="s">
        <v>168</v>
      </c>
      <c r="S6" s="215" t="s">
        <v>226</v>
      </c>
      <c r="T6" s="375" t="s">
        <v>225</v>
      </c>
      <c r="U6" s="411" t="s">
        <v>227</v>
      </c>
      <c r="V6" s="382" t="s">
        <v>228</v>
      </c>
      <c r="W6" s="358" t="s">
        <v>224</v>
      </c>
      <c r="X6" s="10"/>
      <c r="Y6" s="119"/>
      <c r="Z6" s="119"/>
      <c r="AA6" s="119" t="s">
        <v>0</v>
      </c>
      <c r="AB6" s="295"/>
    </row>
    <row r="7" spans="1:28" x14ac:dyDescent="0.25">
      <c r="A7" s="8"/>
      <c r="B7" s="9"/>
      <c r="C7" s="8"/>
      <c r="E7" s="10" t="s">
        <v>0</v>
      </c>
      <c r="F7" s="65" t="s">
        <v>0</v>
      </c>
      <c r="G7" s="11"/>
      <c r="H7" s="9"/>
      <c r="I7" s="9"/>
      <c r="J7" s="14" t="s">
        <v>0</v>
      </c>
      <c r="K7" s="147" t="s">
        <v>4</v>
      </c>
      <c r="L7" s="147" t="s">
        <v>5</v>
      </c>
      <c r="M7" s="147" t="s">
        <v>6</v>
      </c>
      <c r="N7" s="147" t="s">
        <v>7</v>
      </c>
      <c r="O7" s="299"/>
      <c r="P7" s="386">
        <v>1</v>
      </c>
      <c r="Q7" s="387"/>
      <c r="R7" s="402">
        <v>0.1</v>
      </c>
      <c r="S7" s="398">
        <v>0.9</v>
      </c>
      <c r="T7" s="376"/>
      <c r="U7" s="412" t="s">
        <v>164</v>
      </c>
      <c r="V7" s="418"/>
      <c r="W7" s="359"/>
      <c r="X7" s="171"/>
      <c r="Y7" s="8"/>
      <c r="Z7" s="8"/>
      <c r="AA7" s="10"/>
      <c r="AB7" s="171"/>
    </row>
    <row r="8" spans="1:28" ht="15.75" thickBot="1" x14ac:dyDescent="0.3">
      <c r="A8" s="8"/>
      <c r="B8" s="9"/>
      <c r="C8" s="8"/>
      <c r="D8" s="9" t="s">
        <v>232</v>
      </c>
      <c r="F8" s="443">
        <f>SUM(F11:F46)</f>
        <v>322.25</v>
      </c>
      <c r="G8" s="11"/>
      <c r="H8" s="9"/>
      <c r="I8" s="9"/>
      <c r="J8" s="15" t="s">
        <v>219</v>
      </c>
      <c r="L8" s="206" t="s">
        <v>37</v>
      </c>
      <c r="M8" s="206" t="s">
        <v>42</v>
      </c>
      <c r="N8" s="206" t="s">
        <v>222</v>
      </c>
      <c r="O8" s="300"/>
      <c r="P8" s="388"/>
      <c r="Q8" s="365"/>
      <c r="R8" s="403"/>
      <c r="S8" s="399"/>
      <c r="T8" s="377"/>
      <c r="U8" s="413"/>
      <c r="V8" s="419"/>
      <c r="W8" s="360"/>
      <c r="X8" s="171"/>
      <c r="Y8" s="8"/>
      <c r="Z8" s="8"/>
      <c r="AA8" s="10"/>
      <c r="AB8" s="171"/>
    </row>
    <row r="9" spans="1:28" x14ac:dyDescent="0.25">
      <c r="A9" s="8"/>
      <c r="B9" s="16" t="s">
        <v>8</v>
      </c>
      <c r="C9" s="207" t="s">
        <v>156</v>
      </c>
      <c r="D9" s="211" t="s">
        <v>153</v>
      </c>
      <c r="E9" s="17" t="s">
        <v>1</v>
      </c>
      <c r="F9" s="17" t="s">
        <v>9</v>
      </c>
      <c r="G9" s="17" t="s">
        <v>10</v>
      </c>
      <c r="H9" s="18" t="s">
        <v>11</v>
      </c>
      <c r="I9" s="18" t="s">
        <v>11</v>
      </c>
      <c r="J9" s="363">
        <v>0.2</v>
      </c>
      <c r="K9" s="364">
        <v>0.2</v>
      </c>
      <c r="L9" s="364">
        <v>0.2</v>
      </c>
      <c r="M9" s="364">
        <v>0.2</v>
      </c>
      <c r="N9" s="364">
        <v>0.4</v>
      </c>
      <c r="O9" s="311"/>
      <c r="P9" s="389" t="s">
        <v>0</v>
      </c>
      <c r="Q9" s="390"/>
      <c r="R9" s="404" t="s">
        <v>0</v>
      </c>
      <c r="S9" s="409" t="s">
        <v>0</v>
      </c>
      <c r="T9" s="368"/>
      <c r="U9" s="414"/>
      <c r="V9" s="420"/>
      <c r="W9" s="361"/>
      <c r="X9" s="16" t="s">
        <v>8</v>
      </c>
      <c r="Y9" s="276" t="s">
        <v>181</v>
      </c>
      <c r="Z9" s="279" t="s">
        <v>183</v>
      </c>
      <c r="AA9" s="278" t="s">
        <v>91</v>
      </c>
      <c r="AB9" s="295"/>
    </row>
    <row r="10" spans="1:28" ht="15.75" thickBot="1" x14ac:dyDescent="0.3">
      <c r="B10" s="19"/>
      <c r="C10" s="20"/>
      <c r="D10" s="20"/>
      <c r="E10" s="21"/>
      <c r="F10" s="22" t="s">
        <v>13</v>
      </c>
      <c r="G10" s="22" t="s">
        <v>1</v>
      </c>
      <c r="H10" s="22" t="s">
        <v>0</v>
      </c>
      <c r="I10" s="22" t="s">
        <v>14</v>
      </c>
      <c r="J10" s="139" t="s">
        <v>1</v>
      </c>
      <c r="K10" s="140" t="s">
        <v>1</v>
      </c>
      <c r="L10" s="140" t="s">
        <v>1</v>
      </c>
      <c r="M10" s="140" t="s">
        <v>1</v>
      </c>
      <c r="N10" s="140" t="s">
        <v>1</v>
      </c>
      <c r="O10" s="309"/>
      <c r="P10" s="217" t="s">
        <v>1</v>
      </c>
      <c r="Q10" s="391"/>
      <c r="R10" s="405" t="s">
        <v>1</v>
      </c>
      <c r="S10" s="410" t="s">
        <v>1</v>
      </c>
      <c r="T10" s="368" t="s">
        <v>1</v>
      </c>
      <c r="U10" s="223" t="s">
        <v>1</v>
      </c>
      <c r="V10" s="421" t="s">
        <v>1</v>
      </c>
      <c r="W10" s="362" t="s">
        <v>1</v>
      </c>
      <c r="X10" s="19"/>
      <c r="Y10" s="277" t="s">
        <v>182</v>
      </c>
      <c r="Z10" s="280" t="s">
        <v>184</v>
      </c>
      <c r="AA10" s="281"/>
      <c r="AB10" s="172"/>
    </row>
    <row r="11" spans="1:28" x14ac:dyDescent="0.25">
      <c r="B11" s="23" t="s">
        <v>16</v>
      </c>
      <c r="F11" s="485">
        <v>1</v>
      </c>
      <c r="G11" s="485">
        <v>7.68</v>
      </c>
      <c r="H11" s="486">
        <f t="shared" ref="H11" si="0">F11*G11</f>
        <v>7.68</v>
      </c>
      <c r="I11" s="486">
        <f>H11</f>
        <v>7.68</v>
      </c>
      <c r="J11" s="267"/>
      <c r="K11" s="25">
        <f t="shared" ref="K11" si="1">$K$9*H11</f>
        <v>1.536</v>
      </c>
      <c r="N11" s="108"/>
      <c r="O11" s="312"/>
      <c r="P11" s="351">
        <f>SUM(J11:N11)</f>
        <v>1.536</v>
      </c>
      <c r="Q11" s="392">
        <f>P11</f>
        <v>1.536</v>
      </c>
      <c r="R11" s="406">
        <f t="shared" ref="R11:R13" si="2">P11*0.1</f>
        <v>0.15360000000000001</v>
      </c>
      <c r="S11" s="25">
        <f>SUM(J11:N11)*$S$7</f>
        <v>1.3824000000000001</v>
      </c>
      <c r="T11" s="369">
        <f>SUM(R11:S11)</f>
        <v>1.536</v>
      </c>
      <c r="U11" s="415">
        <f>S11</f>
        <v>1.3824000000000001</v>
      </c>
      <c r="V11" s="422"/>
      <c r="W11" s="378">
        <f>S11</f>
        <v>1.3824000000000001</v>
      </c>
      <c r="X11" s="173" t="s">
        <v>16</v>
      </c>
      <c r="Y11" s="230"/>
      <c r="Z11" s="108"/>
      <c r="AA11" s="272"/>
      <c r="AB11" s="172"/>
    </row>
    <row r="12" spans="1:28" x14ac:dyDescent="0.25">
      <c r="B12" s="23" t="s">
        <v>17</v>
      </c>
      <c r="F12">
        <v>0</v>
      </c>
      <c r="G12">
        <v>0</v>
      </c>
      <c r="H12" s="26">
        <f t="shared" ref="H12" si="3">F12*G12</f>
        <v>0</v>
      </c>
      <c r="I12" s="326">
        <f>I11+H12</f>
        <v>7.68</v>
      </c>
      <c r="J12" s="267"/>
      <c r="K12" s="25">
        <f t="shared" ref="K12:K13" si="4">$K$9*H12</f>
        <v>0</v>
      </c>
      <c r="O12" s="301"/>
      <c r="P12" s="351">
        <f t="shared" ref="P12:P13" si="5">SUM(J12:N12)</f>
        <v>0</v>
      </c>
      <c r="Q12" s="392">
        <f>Q11+P12</f>
        <v>1.536</v>
      </c>
      <c r="R12" s="406">
        <f t="shared" si="2"/>
        <v>0</v>
      </c>
      <c r="S12" s="25">
        <f t="shared" ref="S12:S58" si="6">SUM(J12:N12)*$S$7</f>
        <v>0</v>
      </c>
      <c r="T12" s="370">
        <f t="shared" ref="T12:T58" si="7">SUM(R12:S12)</f>
        <v>0</v>
      </c>
      <c r="U12" s="416">
        <f>U11+S12</f>
        <v>1.3824000000000001</v>
      </c>
      <c r="V12" s="423"/>
      <c r="W12" s="379">
        <f>W11+S12+V12</f>
        <v>1.3824000000000001</v>
      </c>
      <c r="X12" s="174" t="s">
        <v>17</v>
      </c>
      <c r="Y12" s="259"/>
      <c r="Z12"/>
      <c r="AA12" s="273"/>
      <c r="AB12" s="172"/>
    </row>
    <row r="13" spans="1:28" x14ac:dyDescent="0.25">
      <c r="B13" s="80" t="s">
        <v>18</v>
      </c>
      <c r="C13" s="191"/>
      <c r="D13" s="81"/>
      <c r="E13" s="81"/>
      <c r="F13" s="487">
        <v>2.25</v>
      </c>
      <c r="G13" s="488">
        <v>5.3</v>
      </c>
      <c r="H13" s="489">
        <f t="shared" ref="H13" si="8">F13*G13</f>
        <v>11.924999999999999</v>
      </c>
      <c r="I13" s="490">
        <f>I12+H13</f>
        <v>19.604999999999997</v>
      </c>
      <c r="J13" s="327"/>
      <c r="K13" s="83">
        <f t="shared" si="4"/>
        <v>2.3849999999999998</v>
      </c>
      <c r="L13" s="81"/>
      <c r="M13" s="81"/>
      <c r="N13" s="81"/>
      <c r="O13" s="302"/>
      <c r="P13" s="328">
        <f t="shared" si="5"/>
        <v>2.3849999999999998</v>
      </c>
      <c r="Q13" s="393">
        <f t="shared" ref="Q13:Q58" si="9">Q12+P13</f>
        <v>3.9209999999999998</v>
      </c>
      <c r="R13" s="407">
        <f t="shared" si="2"/>
        <v>0.23849999999999999</v>
      </c>
      <c r="S13" s="400">
        <f t="shared" si="6"/>
        <v>2.1465000000000001</v>
      </c>
      <c r="T13" s="371">
        <f t="shared" si="7"/>
        <v>2.3850000000000002</v>
      </c>
      <c r="U13" s="417">
        <f t="shared" ref="U13:U58" si="10">U12+S13</f>
        <v>3.5289000000000001</v>
      </c>
      <c r="V13" s="424"/>
      <c r="W13" s="380">
        <f>W12+S13+V13</f>
        <v>3.5289000000000001</v>
      </c>
      <c r="X13" s="175" t="s">
        <v>18</v>
      </c>
      <c r="Y13" s="269">
        <f>SUM(S11:S13)</f>
        <v>3.5289000000000001</v>
      </c>
      <c r="Z13" s="345">
        <f>SUM(V11:V13)</f>
        <v>0</v>
      </c>
      <c r="AA13" s="274" t="s">
        <v>63</v>
      </c>
      <c r="AB13" s="296"/>
    </row>
    <row r="14" spans="1:28" x14ac:dyDescent="0.25">
      <c r="B14" s="23" t="s">
        <v>19</v>
      </c>
      <c r="D14" s="201"/>
      <c r="F14" s="24">
        <v>0</v>
      </c>
      <c r="G14" s="25">
        <v>2.6</v>
      </c>
      <c r="H14" s="26">
        <f t="shared" ref="H14:H37" si="11">F14*G14</f>
        <v>0</v>
      </c>
      <c r="I14" s="26">
        <f>I13+H14+H1</f>
        <v>358.30500000000001</v>
      </c>
      <c r="J14" s="267" t="str">
        <f>E16</f>
        <v xml:space="preserve"> </v>
      </c>
      <c r="K14" s="25">
        <f t="shared" ref="K14:K37" si="12">$K$9*H14</f>
        <v>0</v>
      </c>
      <c r="L14" s="27"/>
      <c r="M14" s="27"/>
      <c r="N14" s="27"/>
      <c r="O14" s="303"/>
      <c r="P14" s="351">
        <f>SUM(J14:N14)</f>
        <v>0</v>
      </c>
      <c r="Q14" s="392">
        <f t="shared" si="9"/>
        <v>3.9209999999999998</v>
      </c>
      <c r="R14" s="406">
        <f>P14*0.1</f>
        <v>0</v>
      </c>
      <c r="S14" s="25">
        <f t="shared" si="6"/>
        <v>0</v>
      </c>
      <c r="T14" s="369">
        <f t="shared" si="7"/>
        <v>0</v>
      </c>
      <c r="U14" s="416">
        <f t="shared" si="10"/>
        <v>3.5289000000000001</v>
      </c>
      <c r="V14" s="425"/>
      <c r="W14" s="379">
        <f t="shared" ref="W14:W58" si="13">W13+S14+V14</f>
        <v>3.5289000000000001</v>
      </c>
      <c r="X14" s="174" t="s">
        <v>19</v>
      </c>
      <c r="Y14" s="259"/>
      <c r="Z14"/>
      <c r="AA14" s="273"/>
      <c r="AB14" s="172"/>
    </row>
    <row r="15" spans="1:28" x14ac:dyDescent="0.25">
      <c r="B15" s="23" t="s">
        <v>20</v>
      </c>
      <c r="D15" s="201"/>
      <c r="F15" s="24">
        <v>0</v>
      </c>
      <c r="G15" s="25">
        <v>2.6</v>
      </c>
      <c r="H15" s="26">
        <f t="shared" si="11"/>
        <v>0</v>
      </c>
      <c r="I15" s="26">
        <f t="shared" ref="I15:I37" si="14">I14+H15</f>
        <v>358.30500000000001</v>
      </c>
      <c r="J15" s="136"/>
      <c r="K15" s="25">
        <f t="shared" si="12"/>
        <v>0</v>
      </c>
      <c r="L15" s="27"/>
      <c r="M15" s="27"/>
      <c r="N15" s="27"/>
      <c r="O15" s="303"/>
      <c r="P15" s="351">
        <f t="shared" ref="P15:P58" si="15">SUM(J15:N15)</f>
        <v>0</v>
      </c>
      <c r="Q15" s="392">
        <f t="shared" si="9"/>
        <v>3.9209999999999998</v>
      </c>
      <c r="R15" s="406">
        <f t="shared" ref="R15:R58" si="16">P15*0.1</f>
        <v>0</v>
      </c>
      <c r="S15" s="25">
        <f t="shared" si="6"/>
        <v>0</v>
      </c>
      <c r="T15" s="370">
        <f t="shared" si="7"/>
        <v>0</v>
      </c>
      <c r="U15" s="416">
        <f t="shared" si="10"/>
        <v>3.5289000000000001</v>
      </c>
      <c r="V15" s="426"/>
      <c r="W15" s="379">
        <f t="shared" si="13"/>
        <v>3.5289000000000001</v>
      </c>
      <c r="X15" s="174" t="s">
        <v>20</v>
      </c>
      <c r="Y15" s="259"/>
      <c r="Z15"/>
      <c r="AA15" s="273"/>
      <c r="AB15" s="172"/>
    </row>
    <row r="16" spans="1:28" ht="15.75" customHeight="1" x14ac:dyDescent="0.25">
      <c r="B16" s="80" t="s">
        <v>21</v>
      </c>
      <c r="C16" s="134" t="s">
        <v>0</v>
      </c>
      <c r="D16" s="81"/>
      <c r="E16" s="339" t="s">
        <v>0</v>
      </c>
      <c r="F16" s="82">
        <v>0</v>
      </c>
      <c r="G16" s="83">
        <v>2.6</v>
      </c>
      <c r="H16" s="84">
        <f t="shared" si="11"/>
        <v>0</v>
      </c>
      <c r="I16" s="84">
        <f t="shared" si="14"/>
        <v>358.30500000000001</v>
      </c>
      <c r="J16" s="137"/>
      <c r="K16" s="83">
        <f t="shared" si="12"/>
        <v>0</v>
      </c>
      <c r="L16" s="85"/>
      <c r="M16" s="85"/>
      <c r="N16" s="85"/>
      <c r="O16" s="304"/>
      <c r="P16" s="328">
        <f t="shared" si="15"/>
        <v>0</v>
      </c>
      <c r="Q16" s="393">
        <f t="shared" si="9"/>
        <v>3.9209999999999998</v>
      </c>
      <c r="R16" s="407">
        <f t="shared" si="16"/>
        <v>0</v>
      </c>
      <c r="S16" s="400">
        <f t="shared" si="6"/>
        <v>0</v>
      </c>
      <c r="T16" s="371">
        <f t="shared" si="7"/>
        <v>0</v>
      </c>
      <c r="U16" s="417">
        <f t="shared" si="10"/>
        <v>3.5289000000000001</v>
      </c>
      <c r="V16" s="424"/>
      <c r="W16" s="380">
        <f t="shared" si="13"/>
        <v>3.5289000000000001</v>
      </c>
      <c r="X16" s="175" t="s">
        <v>21</v>
      </c>
      <c r="Y16" s="269">
        <f>SUM(S14:S16)</f>
        <v>0</v>
      </c>
      <c r="Z16" s="268">
        <f>SUM(V14:V16)</f>
        <v>0</v>
      </c>
      <c r="AA16" s="274" t="s">
        <v>87</v>
      </c>
      <c r="AB16" s="296"/>
    </row>
    <row r="17" spans="2:28" ht="15.75" customHeight="1" x14ac:dyDescent="0.25">
      <c r="B17" s="23" t="s">
        <v>22</v>
      </c>
      <c r="C17" s="135" t="s">
        <v>238</v>
      </c>
      <c r="D17" s="201"/>
      <c r="E17" s="143">
        <f>Comments!D9</f>
        <v>15.241499999999998</v>
      </c>
      <c r="F17" s="24">
        <v>0</v>
      </c>
      <c r="G17" s="25">
        <v>2.6</v>
      </c>
      <c r="H17" s="26">
        <f t="shared" si="11"/>
        <v>0</v>
      </c>
      <c r="I17" s="26">
        <f t="shared" si="14"/>
        <v>358.30500000000001</v>
      </c>
      <c r="J17" s="231">
        <f>E17</f>
        <v>15.241499999999998</v>
      </c>
      <c r="K17" s="25">
        <f t="shared" si="12"/>
        <v>0</v>
      </c>
      <c r="L17" s="25"/>
      <c r="M17" s="27"/>
      <c r="N17" s="27"/>
      <c r="O17" s="303"/>
      <c r="P17" s="351">
        <f t="shared" si="15"/>
        <v>15.241499999999998</v>
      </c>
      <c r="Q17" s="392">
        <f t="shared" si="9"/>
        <v>19.162499999999998</v>
      </c>
      <c r="R17" s="406">
        <f t="shared" si="16"/>
        <v>1.5241499999999999</v>
      </c>
      <c r="S17" s="25">
        <f t="shared" si="6"/>
        <v>13.71735</v>
      </c>
      <c r="T17" s="369">
        <f t="shared" si="7"/>
        <v>15.2415</v>
      </c>
      <c r="U17" s="416">
        <f t="shared" si="10"/>
        <v>17.24625</v>
      </c>
      <c r="V17" s="427"/>
      <c r="W17" s="379">
        <f t="shared" si="13"/>
        <v>17.24625</v>
      </c>
      <c r="X17" s="174" t="s">
        <v>22</v>
      </c>
      <c r="Y17" s="259"/>
      <c r="Z17"/>
      <c r="AA17" s="273"/>
      <c r="AB17" s="172"/>
    </row>
    <row r="18" spans="2:28" ht="15.75" customHeight="1" x14ac:dyDescent="0.25">
      <c r="B18" s="23" t="s">
        <v>23</v>
      </c>
      <c r="C18" s="135" t="s">
        <v>239</v>
      </c>
      <c r="D18" s="201"/>
      <c r="E18" s="143">
        <f>Comments!E9</f>
        <v>32.176499999999997</v>
      </c>
      <c r="F18" s="491">
        <v>1</v>
      </c>
      <c r="G18" s="492">
        <v>2.9</v>
      </c>
      <c r="H18" s="486">
        <f t="shared" si="11"/>
        <v>2.9</v>
      </c>
      <c r="I18" s="493">
        <f t="shared" si="14"/>
        <v>361.20499999999998</v>
      </c>
      <c r="J18" s="342">
        <f>E18</f>
        <v>32.176499999999997</v>
      </c>
      <c r="K18" s="25">
        <f>$K$9*H18</f>
        <v>0.57999999999999996</v>
      </c>
      <c r="L18" s="25"/>
      <c r="M18" s="27"/>
      <c r="N18" s="27"/>
      <c r="O18" s="303"/>
      <c r="P18" s="351">
        <f>SUM(J18:N18)</f>
        <v>32.756499999999996</v>
      </c>
      <c r="Q18" s="392">
        <f t="shared" si="9"/>
        <v>51.918999999999997</v>
      </c>
      <c r="R18" s="406">
        <f t="shared" si="16"/>
        <v>3.2756499999999997</v>
      </c>
      <c r="S18" s="25">
        <f t="shared" si="6"/>
        <v>29.480849999999997</v>
      </c>
      <c r="T18" s="370">
        <f t="shared" si="7"/>
        <v>32.756499999999996</v>
      </c>
      <c r="U18" s="416">
        <f t="shared" si="10"/>
        <v>46.727099999999993</v>
      </c>
      <c r="V18" s="428"/>
      <c r="W18" s="379">
        <f t="shared" si="13"/>
        <v>46.727099999999993</v>
      </c>
      <c r="X18" s="174" t="s">
        <v>23</v>
      </c>
      <c r="Y18" s="259"/>
      <c r="Z18"/>
      <c r="AA18" s="273"/>
      <c r="AB18" s="172"/>
    </row>
    <row r="19" spans="2:28" ht="15.75" customHeight="1" x14ac:dyDescent="0.25">
      <c r="B19" s="80" t="s">
        <v>24</v>
      </c>
      <c r="C19" s="134" t="s">
        <v>240</v>
      </c>
      <c r="D19" s="292" t="s">
        <v>15</v>
      </c>
      <c r="E19" s="338">
        <f>Comments!F9</f>
        <v>20.321999999999999</v>
      </c>
      <c r="F19" s="82">
        <v>5</v>
      </c>
      <c r="G19" s="83">
        <v>2.6</v>
      </c>
      <c r="H19" s="84">
        <f t="shared" si="11"/>
        <v>13</v>
      </c>
      <c r="I19" s="84">
        <f t="shared" si="14"/>
        <v>374.20499999999998</v>
      </c>
      <c r="J19" s="343">
        <f>E19</f>
        <v>20.321999999999999</v>
      </c>
      <c r="K19" s="83">
        <f>$K$9*H19</f>
        <v>2.6</v>
      </c>
      <c r="L19" s="83"/>
      <c r="M19" s="85"/>
      <c r="N19" s="85"/>
      <c r="O19" s="304"/>
      <c r="P19" s="328">
        <f t="shared" si="15"/>
        <v>22.922000000000001</v>
      </c>
      <c r="Q19" s="394">
        <f t="shared" si="9"/>
        <v>74.840999999999994</v>
      </c>
      <c r="R19" s="407">
        <f t="shared" si="16"/>
        <v>2.2922000000000002</v>
      </c>
      <c r="S19" s="400">
        <f t="shared" si="6"/>
        <v>20.629799999999999</v>
      </c>
      <c r="T19" s="371">
        <f t="shared" si="7"/>
        <v>22.922000000000001</v>
      </c>
      <c r="U19" s="466">
        <f t="shared" si="10"/>
        <v>67.356899999999996</v>
      </c>
      <c r="V19" s="429">
        <f>'Calc_Bridge_100% $1,0670'!P6*'Calc_Bridge_100% $1,0670'!F1</f>
        <v>-41.613</v>
      </c>
      <c r="W19" s="380">
        <f t="shared" si="13"/>
        <v>25.743899999999996</v>
      </c>
      <c r="X19" s="175" t="s">
        <v>24</v>
      </c>
      <c r="Y19" s="269">
        <f>SUM(S17:S19)</f>
        <v>63.828000000000003</v>
      </c>
      <c r="Z19" s="268">
        <f>SUM(V17:V19)</f>
        <v>-41.613</v>
      </c>
      <c r="AA19" s="274" t="s">
        <v>84</v>
      </c>
      <c r="AB19" s="296"/>
    </row>
    <row r="20" spans="2:28" ht="15.75" customHeight="1" x14ac:dyDescent="0.25">
      <c r="B20" s="23" t="s">
        <v>25</v>
      </c>
      <c r="D20" s="201"/>
      <c r="E20" s="349">
        <f>SUM(E17:E19)</f>
        <v>67.739999999999995</v>
      </c>
      <c r="F20" s="24">
        <v>8</v>
      </c>
      <c r="G20" s="25">
        <v>2.7</v>
      </c>
      <c r="H20" s="26">
        <f t="shared" si="11"/>
        <v>21.6</v>
      </c>
      <c r="I20" s="26">
        <f t="shared" si="14"/>
        <v>395.80500000000001</v>
      </c>
      <c r="J20" s="28"/>
      <c r="K20" s="25">
        <f t="shared" si="12"/>
        <v>4.32</v>
      </c>
      <c r="L20" s="25"/>
      <c r="M20" s="27"/>
      <c r="N20" s="27"/>
      <c r="O20" s="303"/>
      <c r="P20" s="351">
        <f t="shared" si="15"/>
        <v>4.32</v>
      </c>
      <c r="Q20" s="392">
        <f t="shared" si="9"/>
        <v>79.161000000000001</v>
      </c>
      <c r="R20" s="406">
        <f t="shared" si="16"/>
        <v>0.43200000000000005</v>
      </c>
      <c r="S20" s="25">
        <f t="shared" si="6"/>
        <v>3.8880000000000003</v>
      </c>
      <c r="T20" s="369">
        <f t="shared" si="7"/>
        <v>4.32</v>
      </c>
      <c r="U20" s="416">
        <f t="shared" si="10"/>
        <v>71.244900000000001</v>
      </c>
      <c r="V20" s="427"/>
      <c r="W20" s="379">
        <f t="shared" si="13"/>
        <v>29.631899999999998</v>
      </c>
      <c r="X20" s="174" t="s">
        <v>25</v>
      </c>
      <c r="Y20" s="259"/>
      <c r="Z20" s="96"/>
      <c r="AA20" s="273"/>
      <c r="AB20" s="172"/>
    </row>
    <row r="21" spans="2:28" ht="15.75" customHeight="1" x14ac:dyDescent="0.25">
      <c r="B21" s="23" t="s">
        <v>27</v>
      </c>
      <c r="D21" s="201"/>
      <c r="E21" s="24"/>
      <c r="F21" s="24">
        <v>8</v>
      </c>
      <c r="G21" s="25">
        <v>2.7</v>
      </c>
      <c r="H21" s="26">
        <f t="shared" si="11"/>
        <v>21.6</v>
      </c>
      <c r="I21" s="26">
        <f t="shared" si="14"/>
        <v>417.40500000000003</v>
      </c>
      <c r="J21" s="28"/>
      <c r="K21" s="25">
        <f t="shared" si="12"/>
        <v>4.32</v>
      </c>
      <c r="L21" s="25"/>
      <c r="M21" s="27"/>
      <c r="N21" s="27"/>
      <c r="O21" s="303"/>
      <c r="P21" s="351">
        <f t="shared" si="15"/>
        <v>4.32</v>
      </c>
      <c r="Q21" s="392">
        <f t="shared" si="9"/>
        <v>83.480999999999995</v>
      </c>
      <c r="R21" s="406">
        <f t="shared" si="16"/>
        <v>0.43200000000000005</v>
      </c>
      <c r="S21" s="25">
        <f t="shared" si="6"/>
        <v>3.8880000000000003</v>
      </c>
      <c r="T21" s="370">
        <f t="shared" si="7"/>
        <v>4.32</v>
      </c>
      <c r="U21" s="416">
        <f t="shared" si="10"/>
        <v>75.132900000000006</v>
      </c>
      <c r="V21" s="428"/>
      <c r="W21" s="379">
        <f t="shared" si="13"/>
        <v>33.5199</v>
      </c>
      <c r="X21" s="174" t="s">
        <v>27</v>
      </c>
      <c r="Y21" s="259"/>
      <c r="Z21" s="96"/>
      <c r="AA21" s="273"/>
      <c r="AB21" s="172"/>
    </row>
    <row r="22" spans="2:28" ht="15.75" customHeight="1" thickBot="1" x14ac:dyDescent="0.3">
      <c r="B22" s="87" t="s">
        <v>28</v>
      </c>
      <c r="C22" s="260"/>
      <c r="D22" s="354" t="s">
        <v>158</v>
      </c>
      <c r="E22" s="89"/>
      <c r="F22" s="89">
        <v>8</v>
      </c>
      <c r="G22" s="90">
        <v>2.7</v>
      </c>
      <c r="H22" s="91">
        <f t="shared" si="11"/>
        <v>21.6</v>
      </c>
      <c r="I22" s="91">
        <f t="shared" si="14"/>
        <v>439.00500000000005</v>
      </c>
      <c r="J22" s="92"/>
      <c r="K22" s="90">
        <f t="shared" si="12"/>
        <v>4.32</v>
      </c>
      <c r="L22" s="261"/>
      <c r="M22" s="93"/>
      <c r="N22" s="93"/>
      <c r="O22" s="305"/>
      <c r="P22" s="395">
        <f t="shared" si="15"/>
        <v>4.32</v>
      </c>
      <c r="Q22" s="396">
        <f t="shared" si="9"/>
        <v>87.800999999999988</v>
      </c>
      <c r="R22" s="408">
        <f t="shared" si="16"/>
        <v>0.43200000000000005</v>
      </c>
      <c r="S22" s="401">
        <f t="shared" si="6"/>
        <v>3.8880000000000003</v>
      </c>
      <c r="T22" s="372">
        <f t="shared" si="7"/>
        <v>4.32</v>
      </c>
      <c r="U22" s="467">
        <f t="shared" si="10"/>
        <v>79.020900000000012</v>
      </c>
      <c r="V22" s="430">
        <f>'Calc_Bridge_100% $1,0670'!P7*'Calc_Bridge_100% $1,0670'!F1</f>
        <v>-42.146499999999996</v>
      </c>
      <c r="W22" s="381">
        <f t="shared" si="13"/>
        <v>-4.7385999999999981</v>
      </c>
      <c r="X22" s="176" t="s">
        <v>28</v>
      </c>
      <c r="Y22" s="270">
        <f>SUM(S20:S22)</f>
        <v>11.664000000000001</v>
      </c>
      <c r="Z22" s="97">
        <f>SUM(V20:V22)</f>
        <v>-42.146499999999996</v>
      </c>
      <c r="AA22" s="275" t="s">
        <v>62</v>
      </c>
      <c r="AB22" s="296"/>
    </row>
    <row r="23" spans="2:28" ht="15.75" customHeight="1" x14ac:dyDescent="0.25">
      <c r="B23" s="23" t="s">
        <v>29</v>
      </c>
      <c r="D23" s="201"/>
      <c r="E23" s="24"/>
      <c r="F23" s="24">
        <v>10</v>
      </c>
      <c r="G23" s="25">
        <v>2.8</v>
      </c>
      <c r="H23" s="26">
        <f t="shared" si="11"/>
        <v>28</v>
      </c>
      <c r="I23" s="26">
        <f t="shared" si="14"/>
        <v>467.00500000000005</v>
      </c>
      <c r="J23" s="28"/>
      <c r="K23" s="25">
        <f t="shared" si="12"/>
        <v>5.6000000000000005</v>
      </c>
      <c r="L23" s="25"/>
      <c r="M23" s="27"/>
      <c r="N23" s="27"/>
      <c r="O23" s="303"/>
      <c r="P23" s="351">
        <f t="shared" si="15"/>
        <v>5.6000000000000005</v>
      </c>
      <c r="Q23" s="392">
        <f t="shared" si="9"/>
        <v>93.400999999999982</v>
      </c>
      <c r="R23" s="406">
        <f t="shared" si="16"/>
        <v>0.56000000000000005</v>
      </c>
      <c r="S23" s="25">
        <f t="shared" si="6"/>
        <v>5.0400000000000009</v>
      </c>
      <c r="T23" s="370">
        <f t="shared" si="7"/>
        <v>5.6000000000000014</v>
      </c>
      <c r="U23" s="416">
        <f t="shared" si="10"/>
        <v>84.060900000000018</v>
      </c>
      <c r="V23" s="427"/>
      <c r="W23" s="379">
        <f t="shared" si="13"/>
        <v>0.30140000000000278</v>
      </c>
      <c r="X23" s="174" t="s">
        <v>29</v>
      </c>
      <c r="Y23" s="230"/>
      <c r="Z23" s="282"/>
      <c r="AA23" s="272"/>
      <c r="AB23" s="172"/>
    </row>
    <row r="24" spans="2:28" ht="15.75" customHeight="1" x14ac:dyDescent="0.25">
      <c r="B24" s="23" t="s">
        <v>30</v>
      </c>
      <c r="D24" s="201"/>
      <c r="E24" s="24"/>
      <c r="F24" s="24">
        <v>10</v>
      </c>
      <c r="G24" s="25">
        <v>2.8</v>
      </c>
      <c r="H24" s="26">
        <f t="shared" si="11"/>
        <v>28</v>
      </c>
      <c r="I24" s="26">
        <f t="shared" si="14"/>
        <v>495.00500000000005</v>
      </c>
      <c r="J24" s="28"/>
      <c r="K24" s="25">
        <f t="shared" si="12"/>
        <v>5.6000000000000005</v>
      </c>
      <c r="L24" s="25"/>
      <c r="M24" s="27"/>
      <c r="N24" s="27"/>
      <c r="O24" s="303"/>
      <c r="P24" s="351">
        <f t="shared" si="15"/>
        <v>5.6000000000000005</v>
      </c>
      <c r="Q24" s="392">
        <f t="shared" si="9"/>
        <v>99.000999999999976</v>
      </c>
      <c r="R24" s="406">
        <f t="shared" si="16"/>
        <v>0.56000000000000005</v>
      </c>
      <c r="S24" s="25">
        <f t="shared" si="6"/>
        <v>5.0400000000000009</v>
      </c>
      <c r="T24" s="370">
        <f t="shared" si="7"/>
        <v>5.6000000000000014</v>
      </c>
      <c r="U24" s="416">
        <f t="shared" si="10"/>
        <v>89.100900000000024</v>
      </c>
      <c r="V24" s="427"/>
      <c r="W24" s="379">
        <f t="shared" si="13"/>
        <v>5.3414000000000037</v>
      </c>
      <c r="X24" s="174" t="s">
        <v>30</v>
      </c>
      <c r="Y24" s="259"/>
      <c r="Z24" s="96"/>
      <c r="AA24" s="273"/>
      <c r="AB24" s="172"/>
    </row>
    <row r="25" spans="2:28" ht="15.75" customHeight="1" x14ac:dyDescent="0.25">
      <c r="B25" s="80" t="s">
        <v>31</v>
      </c>
      <c r="C25" s="191"/>
      <c r="D25" s="200" t="s">
        <v>109</v>
      </c>
      <c r="E25" s="82"/>
      <c r="F25" s="82">
        <v>10</v>
      </c>
      <c r="G25" s="83">
        <v>2.8</v>
      </c>
      <c r="H25" s="84">
        <f t="shared" si="11"/>
        <v>28</v>
      </c>
      <c r="I25" s="84">
        <f t="shared" si="14"/>
        <v>523.00500000000011</v>
      </c>
      <c r="J25" s="86"/>
      <c r="K25" s="83">
        <f t="shared" si="12"/>
        <v>5.6000000000000005</v>
      </c>
      <c r="L25" s="83"/>
      <c r="M25" s="83"/>
      <c r="N25" s="83"/>
      <c r="O25" s="306"/>
      <c r="P25" s="328">
        <f t="shared" si="15"/>
        <v>5.6000000000000005</v>
      </c>
      <c r="Q25" s="394">
        <f t="shared" si="9"/>
        <v>104.60099999999997</v>
      </c>
      <c r="R25" s="407">
        <f t="shared" si="16"/>
        <v>0.56000000000000005</v>
      </c>
      <c r="S25" s="400">
        <f t="shared" si="6"/>
        <v>5.0400000000000009</v>
      </c>
      <c r="T25" s="371">
        <f t="shared" si="7"/>
        <v>5.6000000000000014</v>
      </c>
      <c r="U25" s="466">
        <f t="shared" si="10"/>
        <v>94.14090000000003</v>
      </c>
      <c r="V25" s="431">
        <f>'Calc_Bridge_100% $1,0670'!P8*'Calc_Bridge_100% $1,0670'!F1</f>
        <v>-42.68</v>
      </c>
      <c r="W25" s="380">
        <f t="shared" si="13"/>
        <v>-32.298599999999993</v>
      </c>
      <c r="X25" s="175" t="s">
        <v>31</v>
      </c>
      <c r="Y25" s="269">
        <f>SUM(S23:S25)</f>
        <v>15.120000000000003</v>
      </c>
      <c r="Z25" s="285">
        <f>SUM(V23:V25)</f>
        <v>-42.68</v>
      </c>
      <c r="AA25" s="274" t="s">
        <v>88</v>
      </c>
      <c r="AB25" s="296"/>
    </row>
    <row r="26" spans="2:28" ht="15.75" customHeight="1" x14ac:dyDescent="0.25">
      <c r="B26" s="23" t="s">
        <v>32</v>
      </c>
      <c r="C26" s="27"/>
      <c r="D26" s="198"/>
      <c r="E26" s="24"/>
      <c r="F26" s="24">
        <v>10</v>
      </c>
      <c r="G26" s="25">
        <v>2.8</v>
      </c>
      <c r="H26" s="26">
        <f t="shared" si="11"/>
        <v>28</v>
      </c>
      <c r="I26" s="26">
        <f t="shared" si="14"/>
        <v>551.00500000000011</v>
      </c>
      <c r="J26" s="28"/>
      <c r="K26" s="25">
        <f t="shared" si="12"/>
        <v>5.6000000000000005</v>
      </c>
      <c r="L26" s="25"/>
      <c r="M26" s="25"/>
      <c r="N26" s="30" t="s">
        <v>0</v>
      </c>
      <c r="O26" s="307"/>
      <c r="P26" s="351">
        <f t="shared" si="15"/>
        <v>5.6000000000000005</v>
      </c>
      <c r="Q26" s="392">
        <f t="shared" si="9"/>
        <v>110.20099999999996</v>
      </c>
      <c r="R26" s="406">
        <f t="shared" si="16"/>
        <v>0.56000000000000005</v>
      </c>
      <c r="S26" s="25">
        <f t="shared" si="6"/>
        <v>5.0400000000000009</v>
      </c>
      <c r="T26" s="369">
        <f t="shared" si="7"/>
        <v>5.6000000000000014</v>
      </c>
      <c r="U26" s="416">
        <f t="shared" si="10"/>
        <v>99.180900000000037</v>
      </c>
      <c r="V26" s="428"/>
      <c r="W26" s="379">
        <f t="shared" si="13"/>
        <v>-27.258599999999994</v>
      </c>
      <c r="X26" s="174" t="s">
        <v>32</v>
      </c>
      <c r="Y26" s="259"/>
      <c r="Z26" s="96"/>
      <c r="AA26" s="273"/>
      <c r="AB26" s="172"/>
    </row>
    <row r="27" spans="2:28" ht="15.75" customHeight="1" x14ac:dyDescent="0.25">
      <c r="B27" s="23" t="s">
        <v>33</v>
      </c>
      <c r="D27" s="201"/>
      <c r="E27" s="24"/>
      <c r="F27" s="24">
        <v>10</v>
      </c>
      <c r="G27" s="25">
        <v>2.8</v>
      </c>
      <c r="H27" s="26">
        <f t="shared" si="11"/>
        <v>28</v>
      </c>
      <c r="I27" s="26">
        <f t="shared" si="14"/>
        <v>579.00500000000011</v>
      </c>
      <c r="J27" s="28"/>
      <c r="K27" s="25">
        <f t="shared" si="12"/>
        <v>5.6000000000000005</v>
      </c>
      <c r="L27" s="25"/>
      <c r="M27" s="27"/>
      <c r="N27" s="27"/>
      <c r="O27" s="303"/>
      <c r="P27" s="351">
        <f t="shared" si="15"/>
        <v>5.6000000000000005</v>
      </c>
      <c r="Q27" s="392">
        <f t="shared" si="9"/>
        <v>115.80099999999996</v>
      </c>
      <c r="R27" s="406">
        <f t="shared" si="16"/>
        <v>0.56000000000000005</v>
      </c>
      <c r="S27" s="25">
        <f t="shared" si="6"/>
        <v>5.0400000000000009</v>
      </c>
      <c r="T27" s="370">
        <f t="shared" si="7"/>
        <v>5.6000000000000014</v>
      </c>
      <c r="U27" s="416">
        <f t="shared" si="10"/>
        <v>104.22090000000004</v>
      </c>
      <c r="V27" s="428"/>
      <c r="W27" s="379">
        <f t="shared" si="13"/>
        <v>-22.218599999999995</v>
      </c>
      <c r="X27" s="174" t="s">
        <v>33</v>
      </c>
      <c r="Y27" s="259"/>
      <c r="Z27" s="96"/>
      <c r="AA27" s="273"/>
      <c r="AB27" s="172"/>
    </row>
    <row r="28" spans="2:28" ht="15.75" customHeight="1" x14ac:dyDescent="0.25">
      <c r="B28" s="80" t="s">
        <v>34</v>
      </c>
      <c r="C28" s="191"/>
      <c r="D28" s="200" t="s">
        <v>110</v>
      </c>
      <c r="E28" s="82"/>
      <c r="F28" s="82">
        <v>10</v>
      </c>
      <c r="G28" s="83">
        <v>2.8</v>
      </c>
      <c r="H28" s="84">
        <f t="shared" si="11"/>
        <v>28</v>
      </c>
      <c r="I28" s="84">
        <f t="shared" si="14"/>
        <v>607.00500000000011</v>
      </c>
      <c r="J28" s="86"/>
      <c r="K28" s="83">
        <f t="shared" si="12"/>
        <v>5.6000000000000005</v>
      </c>
      <c r="L28" s="120"/>
      <c r="M28" s="85"/>
      <c r="N28" s="85"/>
      <c r="O28" s="304"/>
      <c r="P28" s="328">
        <f t="shared" si="15"/>
        <v>5.6000000000000005</v>
      </c>
      <c r="Q28" s="394">
        <f t="shared" si="9"/>
        <v>121.40099999999995</v>
      </c>
      <c r="R28" s="407">
        <f t="shared" si="16"/>
        <v>0.56000000000000005</v>
      </c>
      <c r="S28" s="400">
        <f t="shared" si="6"/>
        <v>5.0400000000000009</v>
      </c>
      <c r="T28" s="370">
        <f t="shared" si="7"/>
        <v>5.6000000000000014</v>
      </c>
      <c r="U28" s="466">
        <f t="shared" si="10"/>
        <v>109.26090000000005</v>
      </c>
      <c r="V28" s="432">
        <f>'Calc_Bridge_100% $1,0670'!P9*'Calc_Bridge_100% $1,0670'!F1</f>
        <v>-42.68</v>
      </c>
      <c r="W28" s="380">
        <f t="shared" si="13"/>
        <v>-59.858599999999996</v>
      </c>
      <c r="X28" s="175" t="s">
        <v>34</v>
      </c>
      <c r="Y28" s="269">
        <f>SUM(S26:S28)</f>
        <v>15.120000000000003</v>
      </c>
      <c r="Z28" s="268">
        <f>SUM(V26:V28)</f>
        <v>-42.68</v>
      </c>
      <c r="AA28" s="274" t="s">
        <v>59</v>
      </c>
      <c r="AB28" s="296"/>
    </row>
    <row r="29" spans="2:28" ht="15.75" customHeight="1" x14ac:dyDescent="0.25">
      <c r="B29" s="23" t="s">
        <v>35</v>
      </c>
      <c r="D29" s="201"/>
      <c r="E29" s="24"/>
      <c r="F29" s="24">
        <v>10</v>
      </c>
      <c r="G29" s="25">
        <v>3</v>
      </c>
      <c r="H29" s="26">
        <f t="shared" si="11"/>
        <v>30</v>
      </c>
      <c r="I29" s="26">
        <f t="shared" si="14"/>
        <v>637.00500000000011</v>
      </c>
      <c r="J29" s="28"/>
      <c r="K29" s="25">
        <f t="shared" si="12"/>
        <v>6</v>
      </c>
      <c r="L29" s="25"/>
      <c r="M29" s="27"/>
      <c r="N29" s="27"/>
      <c r="O29" s="303"/>
      <c r="P29" s="351">
        <f t="shared" si="15"/>
        <v>6</v>
      </c>
      <c r="Q29" s="392">
        <f t="shared" si="9"/>
        <v>127.40099999999995</v>
      </c>
      <c r="R29" s="406">
        <f t="shared" si="16"/>
        <v>0.60000000000000009</v>
      </c>
      <c r="S29" s="25">
        <f t="shared" si="6"/>
        <v>5.4</v>
      </c>
      <c r="T29" s="369">
        <f t="shared" si="7"/>
        <v>6</v>
      </c>
      <c r="U29" s="416">
        <f t="shared" si="10"/>
        <v>114.66090000000005</v>
      </c>
      <c r="V29" s="427"/>
      <c r="W29" s="379">
        <f t="shared" si="13"/>
        <v>-54.458599999999997</v>
      </c>
      <c r="X29" s="174" t="s">
        <v>35</v>
      </c>
      <c r="Y29" s="259"/>
      <c r="Z29" s="96"/>
      <c r="AA29" s="273"/>
      <c r="AB29" s="172"/>
    </row>
    <row r="30" spans="2:28" ht="15.75" customHeight="1" x14ac:dyDescent="0.25">
      <c r="B30" s="23" t="s">
        <v>36</v>
      </c>
      <c r="D30" s="201"/>
      <c r="E30" s="24"/>
      <c r="F30" s="24">
        <v>10</v>
      </c>
      <c r="G30" s="25">
        <v>3</v>
      </c>
      <c r="H30" s="26">
        <f t="shared" si="11"/>
        <v>30</v>
      </c>
      <c r="I30" s="26">
        <f t="shared" si="14"/>
        <v>667.00500000000011</v>
      </c>
      <c r="J30" s="28"/>
      <c r="K30" s="25">
        <f t="shared" si="12"/>
        <v>6</v>
      </c>
      <c r="L30" s="25"/>
      <c r="M30" s="27"/>
      <c r="N30" s="27"/>
      <c r="O30" s="303"/>
      <c r="P30" s="351">
        <f t="shared" si="15"/>
        <v>6</v>
      </c>
      <c r="Q30" s="392">
        <f t="shared" si="9"/>
        <v>133.40099999999995</v>
      </c>
      <c r="R30" s="406">
        <f t="shared" si="16"/>
        <v>0.60000000000000009</v>
      </c>
      <c r="S30" s="25">
        <f t="shared" si="6"/>
        <v>5.4</v>
      </c>
      <c r="T30" s="370">
        <f t="shared" si="7"/>
        <v>6</v>
      </c>
      <c r="U30" s="416">
        <f t="shared" si="10"/>
        <v>120.06090000000006</v>
      </c>
      <c r="V30" s="428"/>
      <c r="W30" s="379">
        <f t="shared" si="13"/>
        <v>-49.058599999999998</v>
      </c>
      <c r="X30" s="174" t="s">
        <v>36</v>
      </c>
      <c r="Y30" s="259"/>
      <c r="Z30" s="96"/>
      <c r="AA30" s="273"/>
      <c r="AB30" s="172"/>
    </row>
    <row r="31" spans="2:28" ht="15.75" customHeight="1" x14ac:dyDescent="0.25">
      <c r="B31" s="80" t="s">
        <v>37</v>
      </c>
      <c r="C31" s="194" t="s">
        <v>5</v>
      </c>
      <c r="D31" s="200" t="s">
        <v>61</v>
      </c>
      <c r="E31" s="82"/>
      <c r="F31" s="82">
        <v>10</v>
      </c>
      <c r="G31" s="83">
        <v>3</v>
      </c>
      <c r="H31" s="84">
        <f t="shared" si="11"/>
        <v>30</v>
      </c>
      <c r="I31" s="84">
        <f t="shared" si="14"/>
        <v>697.00500000000011</v>
      </c>
      <c r="J31" s="86"/>
      <c r="K31" s="83">
        <f t="shared" si="12"/>
        <v>6</v>
      </c>
      <c r="L31" s="120">
        <f>I31*L9</f>
        <v>139.40100000000004</v>
      </c>
      <c r="M31" s="121"/>
      <c r="N31" s="85"/>
      <c r="O31" s="304"/>
      <c r="P31" s="328">
        <f t="shared" si="15"/>
        <v>145.40100000000004</v>
      </c>
      <c r="Q31" s="394">
        <f t="shared" si="9"/>
        <v>278.80200000000002</v>
      </c>
      <c r="R31" s="407">
        <f t="shared" si="16"/>
        <v>14.540100000000004</v>
      </c>
      <c r="S31" s="400">
        <f t="shared" si="6"/>
        <v>130.86090000000004</v>
      </c>
      <c r="T31" s="371">
        <f t="shared" si="7"/>
        <v>145.40100000000004</v>
      </c>
      <c r="U31" s="466">
        <f t="shared" si="10"/>
        <v>250.9218000000001</v>
      </c>
      <c r="V31" s="432">
        <f>'Calc_Bridge_100% $1,0670'!P10*'Calc_Bridge_100% $1,0670'!F1</f>
        <v>-43.213499999999996</v>
      </c>
      <c r="W31" s="380">
        <f t="shared" si="13"/>
        <v>38.588800000000049</v>
      </c>
      <c r="X31" s="175" t="s">
        <v>37</v>
      </c>
      <c r="Y31" s="269">
        <f>SUM(S29:S31)</f>
        <v>141.66090000000005</v>
      </c>
      <c r="Z31" s="268">
        <f>SUM(V29:V31)</f>
        <v>-43.213499999999996</v>
      </c>
      <c r="AA31" s="274" t="s">
        <v>58</v>
      </c>
      <c r="AB31" s="296"/>
    </row>
    <row r="32" spans="2:28" ht="15.75" customHeight="1" x14ac:dyDescent="0.25">
      <c r="B32" s="23" t="s">
        <v>38</v>
      </c>
      <c r="D32" s="201"/>
      <c r="E32" s="24"/>
      <c r="F32" s="24">
        <v>10</v>
      </c>
      <c r="G32" s="25">
        <v>3</v>
      </c>
      <c r="H32" s="26">
        <f t="shared" si="11"/>
        <v>30</v>
      </c>
      <c r="I32" s="26">
        <f t="shared" si="14"/>
        <v>727.00500000000011</v>
      </c>
      <c r="J32" s="28"/>
      <c r="K32" s="25">
        <f>$K$9*H32</f>
        <v>6</v>
      </c>
      <c r="L32" s="25">
        <f>$L$9*H32</f>
        <v>6</v>
      </c>
      <c r="M32" s="25" t="s">
        <v>0</v>
      </c>
      <c r="N32" s="27"/>
      <c r="O32" s="303"/>
      <c r="P32" s="351">
        <f t="shared" si="15"/>
        <v>12</v>
      </c>
      <c r="Q32" s="392">
        <f t="shared" si="9"/>
        <v>290.80200000000002</v>
      </c>
      <c r="R32" s="406">
        <f t="shared" si="16"/>
        <v>1.2000000000000002</v>
      </c>
      <c r="S32" s="25">
        <f t="shared" si="6"/>
        <v>10.8</v>
      </c>
      <c r="T32" s="370">
        <f t="shared" si="7"/>
        <v>12</v>
      </c>
      <c r="U32" s="416">
        <f t="shared" si="10"/>
        <v>261.72180000000009</v>
      </c>
      <c r="V32" s="427"/>
      <c r="W32" s="379">
        <f t="shared" si="13"/>
        <v>49.388800000000046</v>
      </c>
      <c r="X32" s="174" t="s">
        <v>38</v>
      </c>
      <c r="Y32" s="259"/>
      <c r="Z32" s="96"/>
      <c r="AA32" s="273"/>
      <c r="AB32" s="172"/>
    </row>
    <row r="33" spans="2:28" ht="15.75" customHeight="1" x14ac:dyDescent="0.25">
      <c r="B33" s="23" t="s">
        <v>39</v>
      </c>
      <c r="E33" s="24"/>
      <c r="F33" s="24">
        <v>10</v>
      </c>
      <c r="G33" s="25">
        <v>3</v>
      </c>
      <c r="H33" s="26">
        <f t="shared" si="11"/>
        <v>30</v>
      </c>
      <c r="I33" s="30">
        <f t="shared" si="14"/>
        <v>757.00500000000011</v>
      </c>
      <c r="J33" s="28"/>
      <c r="K33" s="25">
        <f t="shared" si="12"/>
        <v>6</v>
      </c>
      <c r="L33" s="25">
        <f t="shared" ref="L33:L37" si="17">$L$9*H33</f>
        <v>6</v>
      </c>
      <c r="M33" s="193"/>
      <c r="N33" s="27"/>
      <c r="O33" s="310"/>
      <c r="P33" s="351">
        <f t="shared" si="15"/>
        <v>12</v>
      </c>
      <c r="Q33" s="392">
        <f t="shared" si="9"/>
        <v>302.80200000000002</v>
      </c>
      <c r="R33" s="406">
        <f t="shared" si="16"/>
        <v>1.2000000000000002</v>
      </c>
      <c r="S33" s="25">
        <f t="shared" si="6"/>
        <v>10.8</v>
      </c>
      <c r="T33" s="370">
        <f t="shared" si="7"/>
        <v>12</v>
      </c>
      <c r="U33" s="416">
        <f t="shared" si="10"/>
        <v>272.5218000000001</v>
      </c>
      <c r="V33" s="427"/>
      <c r="W33" s="379">
        <f t="shared" si="13"/>
        <v>60.188800000000043</v>
      </c>
      <c r="X33" s="174" t="s">
        <v>39</v>
      </c>
      <c r="Y33" s="259"/>
      <c r="Z33" s="96"/>
      <c r="AA33" s="273"/>
      <c r="AB33" s="172"/>
    </row>
    <row r="34" spans="2:28" ht="15.75" customHeight="1" thickBot="1" x14ac:dyDescent="0.3">
      <c r="B34" s="87" t="s">
        <v>40</v>
      </c>
      <c r="C34" s="260"/>
      <c r="D34" s="354" t="s">
        <v>154</v>
      </c>
      <c r="E34" s="89"/>
      <c r="F34" s="89">
        <v>10</v>
      </c>
      <c r="G34" s="90">
        <v>3</v>
      </c>
      <c r="H34" s="91">
        <f t="shared" si="11"/>
        <v>30</v>
      </c>
      <c r="I34" s="95">
        <f t="shared" si="14"/>
        <v>787.00500000000011</v>
      </c>
      <c r="J34" s="92"/>
      <c r="K34" s="90">
        <f t="shared" si="12"/>
        <v>6</v>
      </c>
      <c r="L34" s="90">
        <f t="shared" si="17"/>
        <v>6</v>
      </c>
      <c r="M34" s="90"/>
      <c r="N34" s="93"/>
      <c r="O34" s="305"/>
      <c r="P34" s="395">
        <f t="shared" si="15"/>
        <v>12</v>
      </c>
      <c r="Q34" s="396">
        <f t="shared" si="9"/>
        <v>314.80200000000002</v>
      </c>
      <c r="R34" s="408">
        <f t="shared" si="16"/>
        <v>1.2000000000000002</v>
      </c>
      <c r="S34" s="401">
        <f t="shared" si="6"/>
        <v>10.8</v>
      </c>
      <c r="T34" s="372">
        <f t="shared" si="7"/>
        <v>12</v>
      </c>
      <c r="U34" s="467">
        <f t="shared" si="10"/>
        <v>283.32180000000011</v>
      </c>
      <c r="V34" s="430">
        <f>'Calc_Bridge_100% $1,0670'!P11*'Calc_Bridge_100% $1,0670'!F1</f>
        <v>-43.747</v>
      </c>
      <c r="W34" s="381">
        <f t="shared" si="13"/>
        <v>27.24180000000004</v>
      </c>
      <c r="X34" s="176" t="s">
        <v>40</v>
      </c>
      <c r="Y34" s="270">
        <f>SUM(S32:S34)</f>
        <v>32.400000000000006</v>
      </c>
      <c r="Z34" s="97">
        <f>SUM(V32:V34)</f>
        <v>-43.747</v>
      </c>
      <c r="AA34" s="275" t="s">
        <v>89</v>
      </c>
      <c r="AB34" s="296"/>
    </row>
    <row r="35" spans="2:28" ht="15.75" customHeight="1" x14ac:dyDescent="0.25">
      <c r="B35" s="164" t="s">
        <v>41</v>
      </c>
      <c r="E35" s="24" t="s">
        <v>0</v>
      </c>
      <c r="F35" s="24">
        <v>10</v>
      </c>
      <c r="G35" s="25">
        <v>3.2</v>
      </c>
      <c r="H35" s="26">
        <f t="shared" si="11"/>
        <v>32</v>
      </c>
      <c r="I35" s="30">
        <f t="shared" si="14"/>
        <v>819.00500000000011</v>
      </c>
      <c r="J35" s="28"/>
      <c r="K35" s="25">
        <f t="shared" si="12"/>
        <v>6.4</v>
      </c>
      <c r="L35" s="25">
        <f t="shared" si="17"/>
        <v>6.4</v>
      </c>
      <c r="M35" s="25"/>
      <c r="N35" s="27"/>
      <c r="O35" s="303"/>
      <c r="P35" s="351">
        <f t="shared" si="15"/>
        <v>12.8</v>
      </c>
      <c r="Q35" s="392">
        <f t="shared" si="9"/>
        <v>327.60200000000003</v>
      </c>
      <c r="R35" s="406">
        <f t="shared" si="16"/>
        <v>1.2800000000000002</v>
      </c>
      <c r="S35" s="25">
        <f t="shared" si="6"/>
        <v>11.520000000000001</v>
      </c>
      <c r="T35" s="373">
        <f t="shared" si="7"/>
        <v>12.8</v>
      </c>
      <c r="U35" s="416">
        <f t="shared" si="10"/>
        <v>294.84180000000009</v>
      </c>
      <c r="V35" s="427"/>
      <c r="W35" s="379">
        <f t="shared" si="13"/>
        <v>38.761800000000044</v>
      </c>
      <c r="X35" s="173" t="s">
        <v>41</v>
      </c>
      <c r="Y35" s="230"/>
      <c r="Z35" s="282"/>
      <c r="AA35" s="272"/>
      <c r="AB35" s="172"/>
    </row>
    <row r="36" spans="2:28" ht="15.75" customHeight="1" x14ac:dyDescent="0.25">
      <c r="B36" s="165" t="s">
        <v>42</v>
      </c>
      <c r="C36" s="195" t="s">
        <v>26</v>
      </c>
      <c r="D36" s="199" t="s">
        <v>57</v>
      </c>
      <c r="E36" s="24"/>
      <c r="F36" s="24">
        <v>12</v>
      </c>
      <c r="G36" s="25">
        <v>3.2</v>
      </c>
      <c r="H36" s="26">
        <f t="shared" si="11"/>
        <v>38.400000000000006</v>
      </c>
      <c r="I36" s="30">
        <f t="shared" si="14"/>
        <v>857.40500000000009</v>
      </c>
      <c r="J36" s="28"/>
      <c r="K36" s="25">
        <f t="shared" si="12"/>
        <v>7.6800000000000015</v>
      </c>
      <c r="L36" s="25">
        <f t="shared" si="17"/>
        <v>7.6800000000000015</v>
      </c>
      <c r="M36" s="193">
        <f>I36*M9</f>
        <v>171.48100000000002</v>
      </c>
      <c r="N36" s="27"/>
      <c r="O36" s="303"/>
      <c r="P36" s="351">
        <f t="shared" si="15"/>
        <v>186.84100000000004</v>
      </c>
      <c r="Q36" s="397">
        <f t="shared" si="9"/>
        <v>514.4430000000001</v>
      </c>
      <c r="R36" s="406">
        <f t="shared" si="16"/>
        <v>18.684100000000004</v>
      </c>
      <c r="S36" s="25">
        <f t="shared" si="6"/>
        <v>168.15690000000004</v>
      </c>
      <c r="T36" s="370">
        <f t="shared" si="7"/>
        <v>186.84100000000004</v>
      </c>
      <c r="U36" s="468">
        <f t="shared" si="10"/>
        <v>462.9987000000001</v>
      </c>
      <c r="V36" s="428">
        <f>'Calc_Bridge_100% $1,0670'!P12*'Calc_Bridge_100% $1,0670'!F1</f>
        <v>-45.881</v>
      </c>
      <c r="W36" s="379">
        <f t="shared" si="13"/>
        <v>161.03770000000009</v>
      </c>
      <c r="X36" s="174" t="s">
        <v>42</v>
      </c>
      <c r="Y36" s="259"/>
      <c r="Z36" s="96"/>
      <c r="AA36" s="273"/>
      <c r="AB36" s="172"/>
    </row>
    <row r="37" spans="2:28" ht="15.75" customHeight="1" x14ac:dyDescent="0.25">
      <c r="B37" s="166" t="s">
        <v>43</v>
      </c>
      <c r="C37" s="191"/>
      <c r="D37" s="202"/>
      <c r="E37" s="82"/>
      <c r="F37" s="82">
        <v>12</v>
      </c>
      <c r="G37" s="83">
        <v>3.2</v>
      </c>
      <c r="H37" s="84">
        <f t="shared" si="11"/>
        <v>38.400000000000006</v>
      </c>
      <c r="I37" s="148">
        <f t="shared" si="14"/>
        <v>895.80500000000006</v>
      </c>
      <c r="J37" s="86"/>
      <c r="K37" s="83">
        <f t="shared" si="12"/>
        <v>7.6800000000000015</v>
      </c>
      <c r="L37" s="83">
        <f t="shared" si="17"/>
        <v>7.6800000000000015</v>
      </c>
      <c r="M37" s="83">
        <f>$M$9*H37</f>
        <v>7.6800000000000015</v>
      </c>
      <c r="N37" s="85"/>
      <c r="O37" s="304"/>
      <c r="P37" s="328">
        <f t="shared" si="15"/>
        <v>23.040000000000006</v>
      </c>
      <c r="Q37" s="393">
        <f t="shared" si="9"/>
        <v>537.48300000000006</v>
      </c>
      <c r="R37" s="407">
        <f>P37*0.1</f>
        <v>2.3040000000000007</v>
      </c>
      <c r="S37" s="400">
        <f t="shared" si="6"/>
        <v>20.736000000000008</v>
      </c>
      <c r="T37" s="371">
        <f t="shared" si="7"/>
        <v>23.04000000000001</v>
      </c>
      <c r="U37" s="417">
        <f t="shared" si="10"/>
        <v>483.73470000000009</v>
      </c>
      <c r="V37" s="424"/>
      <c r="W37" s="380">
        <f t="shared" si="13"/>
        <v>181.7737000000001</v>
      </c>
      <c r="X37" s="175" t="s">
        <v>43</v>
      </c>
      <c r="Y37" s="269">
        <f>SUM(S35:S37)</f>
        <v>200.41290000000006</v>
      </c>
      <c r="Z37" s="268">
        <f>SUM(V35:V37)</f>
        <v>-45.881</v>
      </c>
      <c r="AA37" s="274" t="s">
        <v>55</v>
      </c>
      <c r="AB37" s="296"/>
    </row>
    <row r="38" spans="2:28" ht="15.75" customHeight="1" x14ac:dyDescent="0.25">
      <c r="B38" s="165" t="s">
        <v>46</v>
      </c>
      <c r="C38" s="145" t="s">
        <v>0</v>
      </c>
      <c r="D38" s="199" t="s">
        <v>112</v>
      </c>
      <c r="E38" s="24"/>
      <c r="F38" s="24">
        <v>15</v>
      </c>
      <c r="G38" s="25">
        <v>3.2</v>
      </c>
      <c r="H38" s="26">
        <f t="shared" ref="H38:H46" si="18">F38*G38</f>
        <v>48</v>
      </c>
      <c r="I38" s="30">
        <f t="shared" ref="I38:I46" si="19">I37+H38</f>
        <v>943.80500000000006</v>
      </c>
      <c r="J38" s="331"/>
      <c r="K38" s="25">
        <f t="shared" ref="K38:K46" si="20">$K$9*H38</f>
        <v>9.6000000000000014</v>
      </c>
      <c r="L38" s="25">
        <f t="shared" ref="L38:L46" si="21">$L$9*H38</f>
        <v>9.6000000000000014</v>
      </c>
      <c r="M38" s="25">
        <f t="shared" ref="M38:M46" si="22">$M$9*H38</f>
        <v>9.6000000000000014</v>
      </c>
      <c r="N38" s="333"/>
      <c r="O38" s="329"/>
      <c r="P38" s="351">
        <f t="shared" si="15"/>
        <v>28.800000000000004</v>
      </c>
      <c r="Q38" s="397">
        <f t="shared" si="9"/>
        <v>566.28300000000002</v>
      </c>
      <c r="R38" s="406">
        <f>P38*0.1</f>
        <v>2.8800000000000008</v>
      </c>
      <c r="S38" s="25">
        <f t="shared" si="6"/>
        <v>25.920000000000005</v>
      </c>
      <c r="T38" s="370">
        <f t="shared" si="7"/>
        <v>28.800000000000004</v>
      </c>
      <c r="U38" s="468">
        <f t="shared" si="10"/>
        <v>509.6547000000001</v>
      </c>
      <c r="V38" s="428">
        <f>'Calc_Bridge_100% $1,0670'!P13*'Calc_Bridge_100% $1,0670'!F1</f>
        <v>-44.814</v>
      </c>
      <c r="W38" s="379">
        <f t="shared" si="13"/>
        <v>162.87970000000013</v>
      </c>
      <c r="X38" s="174" t="s">
        <v>46</v>
      </c>
      <c r="Y38" s="259"/>
      <c r="Z38" s="96"/>
      <c r="AA38" s="273"/>
      <c r="AB38" s="172"/>
    </row>
    <row r="39" spans="2:28" ht="15.75" customHeight="1" x14ac:dyDescent="0.25">
      <c r="B39" s="165" t="s">
        <v>47</v>
      </c>
      <c r="D39" s="199" t="s">
        <v>113</v>
      </c>
      <c r="E39" s="24"/>
      <c r="F39" s="24">
        <v>15</v>
      </c>
      <c r="G39" s="25">
        <v>3.2</v>
      </c>
      <c r="H39" s="26">
        <f t="shared" si="18"/>
        <v>48</v>
      </c>
      <c r="I39" s="30">
        <f t="shared" si="19"/>
        <v>991.80500000000006</v>
      </c>
      <c r="J39" s="163"/>
      <c r="K39" s="25">
        <f t="shared" si="20"/>
        <v>9.6000000000000014</v>
      </c>
      <c r="L39" s="25">
        <f t="shared" si="21"/>
        <v>9.6000000000000014</v>
      </c>
      <c r="M39" s="25">
        <f t="shared" si="22"/>
        <v>9.6000000000000014</v>
      </c>
      <c r="N39" s="334"/>
      <c r="O39" s="329"/>
      <c r="P39" s="351">
        <f t="shared" si="15"/>
        <v>28.800000000000004</v>
      </c>
      <c r="Q39" s="397">
        <f t="shared" si="9"/>
        <v>595.08299999999997</v>
      </c>
      <c r="R39" s="406">
        <f t="shared" si="16"/>
        <v>2.8800000000000008</v>
      </c>
      <c r="S39" s="25">
        <f t="shared" si="6"/>
        <v>25.920000000000005</v>
      </c>
      <c r="T39" s="370">
        <f t="shared" si="7"/>
        <v>28.800000000000004</v>
      </c>
      <c r="U39" s="468">
        <f t="shared" si="10"/>
        <v>535.57470000000012</v>
      </c>
      <c r="V39" s="428">
        <f>'Calc_Bridge_100% $1,0670'!P14*'Calc_Bridge_100% $1,0670'!F1</f>
        <v>-47.481499999999997</v>
      </c>
      <c r="W39" s="379">
        <f t="shared" si="13"/>
        <v>141.31820000000016</v>
      </c>
      <c r="X39" s="174" t="s">
        <v>47</v>
      </c>
      <c r="Y39" s="259"/>
      <c r="Z39" s="96"/>
      <c r="AA39" s="273"/>
      <c r="AB39" s="172"/>
    </row>
    <row r="40" spans="2:28" ht="15.75" customHeight="1" x14ac:dyDescent="0.25">
      <c r="B40" s="166" t="s">
        <v>48</v>
      </c>
      <c r="C40" s="94"/>
      <c r="D40" s="81"/>
      <c r="E40" s="82"/>
      <c r="F40" s="82">
        <v>15</v>
      </c>
      <c r="G40" s="83">
        <v>3.2</v>
      </c>
      <c r="H40" s="84">
        <f t="shared" si="18"/>
        <v>48</v>
      </c>
      <c r="I40" s="148">
        <f t="shared" si="19"/>
        <v>1039.8050000000001</v>
      </c>
      <c r="J40" s="183"/>
      <c r="K40" s="83">
        <f t="shared" si="20"/>
        <v>9.6000000000000014</v>
      </c>
      <c r="L40" s="83">
        <f t="shared" si="21"/>
        <v>9.6000000000000014</v>
      </c>
      <c r="M40" s="83">
        <f t="shared" si="22"/>
        <v>9.6000000000000014</v>
      </c>
      <c r="N40" s="335"/>
      <c r="O40" s="330"/>
      <c r="P40" s="328">
        <f t="shared" si="15"/>
        <v>28.800000000000004</v>
      </c>
      <c r="Q40" s="393">
        <f t="shared" si="9"/>
        <v>623.88299999999992</v>
      </c>
      <c r="R40" s="407">
        <f t="shared" si="16"/>
        <v>2.8800000000000008</v>
      </c>
      <c r="S40" s="400">
        <f t="shared" si="6"/>
        <v>25.920000000000005</v>
      </c>
      <c r="T40" s="371">
        <f t="shared" si="7"/>
        <v>28.800000000000004</v>
      </c>
      <c r="U40" s="417">
        <f t="shared" si="10"/>
        <v>561.49470000000008</v>
      </c>
      <c r="V40" s="191"/>
      <c r="W40" s="380">
        <f t="shared" si="13"/>
        <v>167.23820000000018</v>
      </c>
      <c r="X40" s="175" t="s">
        <v>48</v>
      </c>
      <c r="Y40" s="269">
        <f>SUM(S38:S40)</f>
        <v>77.760000000000019</v>
      </c>
      <c r="Z40" s="268">
        <f>SUM(V38:V40)</f>
        <v>-92.295500000000004</v>
      </c>
      <c r="AA40" s="274" t="s">
        <v>90</v>
      </c>
      <c r="AB40" s="296"/>
    </row>
    <row r="41" spans="2:28" ht="15.75" customHeight="1" x14ac:dyDescent="0.25">
      <c r="B41" s="165" t="s">
        <v>49</v>
      </c>
      <c r="C41" s="29"/>
      <c r="D41" s="199" t="s">
        <v>114</v>
      </c>
      <c r="E41" s="24"/>
      <c r="F41" s="24">
        <v>15</v>
      </c>
      <c r="G41" s="25">
        <v>3.3</v>
      </c>
      <c r="H41" s="26">
        <f t="shared" si="18"/>
        <v>49.5</v>
      </c>
      <c r="I41" s="30">
        <f t="shared" si="19"/>
        <v>1089.3050000000001</v>
      </c>
      <c r="J41" s="163"/>
      <c r="K41" s="25">
        <f t="shared" si="20"/>
        <v>9.9</v>
      </c>
      <c r="L41" s="25">
        <f t="shared" si="21"/>
        <v>9.9</v>
      </c>
      <c r="M41" s="25">
        <f t="shared" si="22"/>
        <v>9.9</v>
      </c>
      <c r="N41" s="334"/>
      <c r="O41" s="329"/>
      <c r="P41" s="351">
        <f t="shared" si="15"/>
        <v>29.700000000000003</v>
      </c>
      <c r="Q41" s="397">
        <f t="shared" si="9"/>
        <v>653.58299999999997</v>
      </c>
      <c r="R41" s="406">
        <f t="shared" si="16"/>
        <v>2.9700000000000006</v>
      </c>
      <c r="S41" s="25">
        <f t="shared" si="6"/>
        <v>26.730000000000004</v>
      </c>
      <c r="T41" s="370">
        <f t="shared" si="7"/>
        <v>29.700000000000003</v>
      </c>
      <c r="U41" s="468">
        <f t="shared" si="10"/>
        <v>588.2247000000001</v>
      </c>
      <c r="V41" s="428">
        <f>'Calc_Bridge_100% $1,0670'!P15*'Calc_Bridge_100% $1,0670'!F1</f>
        <v>-48.015000000000001</v>
      </c>
      <c r="W41" s="379">
        <f t="shared" si="13"/>
        <v>145.95320000000021</v>
      </c>
      <c r="X41" s="174" t="s">
        <v>49</v>
      </c>
      <c r="Y41" s="259"/>
      <c r="Z41" s="96"/>
      <c r="AA41" s="273"/>
      <c r="AB41" s="172"/>
    </row>
    <row r="42" spans="2:28" ht="15.75" customHeight="1" x14ac:dyDescent="0.25">
      <c r="B42" s="165" t="s">
        <v>50</v>
      </c>
      <c r="C42" s="29"/>
      <c r="D42" s="201"/>
      <c r="E42" s="24"/>
      <c r="F42" s="24">
        <v>15</v>
      </c>
      <c r="G42" s="25">
        <v>3.3</v>
      </c>
      <c r="H42" s="26">
        <f t="shared" si="18"/>
        <v>49.5</v>
      </c>
      <c r="I42" s="30">
        <f t="shared" si="19"/>
        <v>1138.8050000000001</v>
      </c>
      <c r="J42" s="163"/>
      <c r="K42" s="25">
        <f t="shared" si="20"/>
        <v>9.9</v>
      </c>
      <c r="L42" s="25">
        <f t="shared" si="21"/>
        <v>9.9</v>
      </c>
      <c r="M42" s="25">
        <f t="shared" si="22"/>
        <v>9.9</v>
      </c>
      <c r="N42" s="334"/>
      <c r="O42" s="329"/>
      <c r="P42" s="351">
        <f t="shared" si="15"/>
        <v>29.700000000000003</v>
      </c>
      <c r="Q42" s="392">
        <f t="shared" si="9"/>
        <v>683.28300000000002</v>
      </c>
      <c r="R42" s="406">
        <f t="shared" si="16"/>
        <v>2.9700000000000006</v>
      </c>
      <c r="S42" s="25">
        <f t="shared" si="6"/>
        <v>26.730000000000004</v>
      </c>
      <c r="T42" s="370">
        <f t="shared" si="7"/>
        <v>29.700000000000003</v>
      </c>
      <c r="U42" s="416">
        <f t="shared" si="10"/>
        <v>614.95470000000012</v>
      </c>
      <c r="V42" s="428"/>
      <c r="W42" s="379">
        <f t="shared" si="13"/>
        <v>172.68320000000023</v>
      </c>
      <c r="X42" s="174" t="s">
        <v>50</v>
      </c>
      <c r="Y42" s="259"/>
      <c r="Z42" s="96"/>
      <c r="AA42" s="273"/>
      <c r="AB42" s="172"/>
    </row>
    <row r="43" spans="2:28" ht="15.75" customHeight="1" x14ac:dyDescent="0.25">
      <c r="B43" s="166" t="s">
        <v>51</v>
      </c>
      <c r="C43" s="94"/>
      <c r="D43" s="200" t="s">
        <v>115</v>
      </c>
      <c r="E43" s="82"/>
      <c r="F43" s="82">
        <v>15</v>
      </c>
      <c r="G43" s="83">
        <v>3.3</v>
      </c>
      <c r="H43" s="84">
        <f t="shared" si="18"/>
        <v>49.5</v>
      </c>
      <c r="I43" s="148">
        <f t="shared" si="19"/>
        <v>1188.3050000000001</v>
      </c>
      <c r="J43" s="183"/>
      <c r="K43" s="83">
        <f t="shared" si="20"/>
        <v>9.9</v>
      </c>
      <c r="L43" s="83">
        <f t="shared" si="21"/>
        <v>9.9</v>
      </c>
      <c r="M43" s="83">
        <f t="shared" si="22"/>
        <v>9.9</v>
      </c>
      <c r="N43" s="335"/>
      <c r="O43" s="330"/>
      <c r="P43" s="328">
        <f t="shared" si="15"/>
        <v>29.700000000000003</v>
      </c>
      <c r="Q43" s="394">
        <f t="shared" si="9"/>
        <v>712.98300000000006</v>
      </c>
      <c r="R43" s="407">
        <f t="shared" si="16"/>
        <v>2.9700000000000006</v>
      </c>
      <c r="S43" s="400">
        <f t="shared" si="6"/>
        <v>26.730000000000004</v>
      </c>
      <c r="T43" s="371">
        <f t="shared" si="7"/>
        <v>29.700000000000003</v>
      </c>
      <c r="U43" s="466">
        <f t="shared" si="10"/>
        <v>641.68470000000013</v>
      </c>
      <c r="V43" s="432">
        <f>'Calc_Bridge_100% $1,0670'!P16*'Calc_Bridge_100% $1,0670'!F1</f>
        <v>-47.481499999999997</v>
      </c>
      <c r="W43" s="380">
        <f t="shared" si="13"/>
        <v>151.93170000000026</v>
      </c>
      <c r="X43" s="175" t="s">
        <v>51</v>
      </c>
      <c r="Y43" s="269">
        <f>SUM(S41:S43)</f>
        <v>80.190000000000012</v>
      </c>
      <c r="Z43" s="268">
        <f>SUM(V41:V43)</f>
        <v>-95.496499999999997</v>
      </c>
      <c r="AA43" s="274" t="s">
        <v>85</v>
      </c>
      <c r="AB43" s="296"/>
    </row>
    <row r="44" spans="2:28" ht="15.75" customHeight="1" x14ac:dyDescent="0.25">
      <c r="B44" s="165" t="s">
        <v>52</v>
      </c>
      <c r="C44" s="29"/>
      <c r="D44" s="201"/>
      <c r="E44" s="24"/>
      <c r="F44" s="24">
        <v>15</v>
      </c>
      <c r="G44" s="25">
        <v>3.3</v>
      </c>
      <c r="H44" s="26">
        <f t="shared" si="18"/>
        <v>49.5</v>
      </c>
      <c r="I44" s="30">
        <f t="shared" si="19"/>
        <v>1237.8050000000001</v>
      </c>
      <c r="J44" s="163"/>
      <c r="K44" s="25">
        <f t="shared" si="20"/>
        <v>9.9</v>
      </c>
      <c r="L44" s="25">
        <f t="shared" si="21"/>
        <v>9.9</v>
      </c>
      <c r="M44" s="25">
        <f t="shared" si="22"/>
        <v>9.9</v>
      </c>
      <c r="N44" s="334"/>
      <c r="O44" s="329"/>
      <c r="P44" s="351">
        <f t="shared" si="15"/>
        <v>29.700000000000003</v>
      </c>
      <c r="Q44" s="392">
        <f t="shared" si="9"/>
        <v>742.68300000000011</v>
      </c>
      <c r="R44" s="406">
        <f t="shared" si="16"/>
        <v>2.9700000000000006</v>
      </c>
      <c r="S44" s="25">
        <f t="shared" si="6"/>
        <v>26.730000000000004</v>
      </c>
      <c r="T44" s="370">
        <f t="shared" si="7"/>
        <v>29.700000000000003</v>
      </c>
      <c r="U44" s="416">
        <f t="shared" si="10"/>
        <v>668.41470000000015</v>
      </c>
      <c r="V44" s="428"/>
      <c r="W44" s="379">
        <f t="shared" si="13"/>
        <v>178.66170000000028</v>
      </c>
      <c r="X44" s="174" t="s">
        <v>52</v>
      </c>
      <c r="Y44" s="259"/>
      <c r="Z44" s="96"/>
      <c r="AA44" s="273"/>
      <c r="AB44" s="172"/>
    </row>
    <row r="45" spans="2:28" ht="15.75" customHeight="1" x14ac:dyDescent="0.25">
      <c r="B45" s="165" t="s">
        <v>53</v>
      </c>
      <c r="C45" s="145" t="s">
        <v>0</v>
      </c>
      <c r="D45" s="199" t="s">
        <v>116</v>
      </c>
      <c r="E45" s="24"/>
      <c r="F45" s="24">
        <v>15</v>
      </c>
      <c r="G45" s="25">
        <v>3.3</v>
      </c>
      <c r="H45" s="26">
        <f t="shared" si="18"/>
        <v>49.5</v>
      </c>
      <c r="I45" s="30">
        <f t="shared" si="19"/>
        <v>1287.3050000000001</v>
      </c>
      <c r="J45" s="163"/>
      <c r="K45" s="25">
        <f t="shared" si="20"/>
        <v>9.9</v>
      </c>
      <c r="L45" s="25">
        <f t="shared" si="21"/>
        <v>9.9</v>
      </c>
      <c r="M45" s="25">
        <f t="shared" si="22"/>
        <v>9.9</v>
      </c>
      <c r="N45" s="334"/>
      <c r="O45" s="329"/>
      <c r="P45" s="351">
        <f t="shared" si="15"/>
        <v>29.700000000000003</v>
      </c>
      <c r="Q45" s="397">
        <f t="shared" si="9"/>
        <v>772.38300000000015</v>
      </c>
      <c r="R45" s="406">
        <f t="shared" si="16"/>
        <v>2.9700000000000006</v>
      </c>
      <c r="S45" s="25">
        <f t="shared" si="6"/>
        <v>26.730000000000004</v>
      </c>
      <c r="T45" s="370">
        <f t="shared" si="7"/>
        <v>29.700000000000003</v>
      </c>
      <c r="U45" s="468">
        <f t="shared" si="10"/>
        <v>695.14470000000017</v>
      </c>
      <c r="V45" s="428">
        <f>'Calc_Bridge_100% $1,0670'!P17*'Calc_Bridge_100% $1,0670'!F1</f>
        <v>-48.548499999999997</v>
      </c>
      <c r="W45" s="379">
        <f t="shared" si="13"/>
        <v>156.84320000000031</v>
      </c>
      <c r="X45" s="174" t="s">
        <v>53</v>
      </c>
      <c r="Y45" s="259"/>
      <c r="Z45" s="96"/>
      <c r="AA45" s="273"/>
      <c r="AB45" s="172"/>
    </row>
    <row r="46" spans="2:28" ht="15.75" customHeight="1" thickBot="1" x14ac:dyDescent="0.3">
      <c r="B46" s="167" t="s">
        <v>54</v>
      </c>
      <c r="C46" s="258"/>
      <c r="D46" s="204" t="s">
        <v>139</v>
      </c>
      <c r="E46" s="89"/>
      <c r="F46" s="89">
        <v>15</v>
      </c>
      <c r="G46" s="90">
        <v>3.3</v>
      </c>
      <c r="H46" s="91">
        <f t="shared" si="18"/>
        <v>49.5</v>
      </c>
      <c r="I46" s="95">
        <f t="shared" si="19"/>
        <v>1336.8050000000001</v>
      </c>
      <c r="J46" s="138"/>
      <c r="K46" s="90">
        <f t="shared" si="20"/>
        <v>9.9</v>
      </c>
      <c r="L46" s="90">
        <f t="shared" si="21"/>
        <v>9.9</v>
      </c>
      <c r="M46" s="90">
        <f t="shared" si="22"/>
        <v>9.9</v>
      </c>
      <c r="N46" s="336"/>
      <c r="O46" s="332"/>
      <c r="P46" s="395">
        <f t="shared" si="15"/>
        <v>29.700000000000003</v>
      </c>
      <c r="Q46" s="396">
        <f t="shared" si="9"/>
        <v>802.0830000000002</v>
      </c>
      <c r="R46" s="408">
        <f t="shared" si="16"/>
        <v>2.9700000000000006</v>
      </c>
      <c r="S46" s="401">
        <f t="shared" si="6"/>
        <v>26.730000000000004</v>
      </c>
      <c r="T46" s="372">
        <f t="shared" si="7"/>
        <v>29.700000000000003</v>
      </c>
      <c r="U46" s="467">
        <f t="shared" si="10"/>
        <v>721.87470000000019</v>
      </c>
      <c r="V46" s="430">
        <f>'Calc_Bridge_100% $1,0670'!P18*'Calc_Bridge_100% $1,0670'!F1</f>
        <v>-49.082000000000001</v>
      </c>
      <c r="W46" s="380">
        <f t="shared" si="13"/>
        <v>134.49120000000033</v>
      </c>
      <c r="X46" s="176" t="s">
        <v>54</v>
      </c>
      <c r="Y46" s="270">
        <f>SUM(S44:S46)</f>
        <v>80.190000000000012</v>
      </c>
      <c r="Z46" s="97">
        <f>SUM(V44:V46)</f>
        <v>-97.630499999999998</v>
      </c>
      <c r="AA46" s="275" t="s">
        <v>86</v>
      </c>
      <c r="AB46" s="296"/>
    </row>
    <row r="47" spans="2:28" ht="15.75" customHeight="1" x14ac:dyDescent="0.25">
      <c r="B47" s="23" t="s">
        <v>149</v>
      </c>
      <c r="D47" s="199" t="s">
        <v>117</v>
      </c>
      <c r="E47" s="24"/>
      <c r="F47" s="24"/>
      <c r="I47" s="111"/>
      <c r="J47" s="27"/>
      <c r="K47" s="25"/>
      <c r="L47" s="27"/>
      <c r="M47" s="27"/>
      <c r="N47" s="27"/>
      <c r="O47" s="303"/>
      <c r="P47" s="351">
        <f t="shared" si="15"/>
        <v>0</v>
      </c>
      <c r="Q47" s="397">
        <f t="shared" si="9"/>
        <v>802.0830000000002</v>
      </c>
      <c r="R47" s="406">
        <f t="shared" si="16"/>
        <v>0</v>
      </c>
      <c r="S47" s="25">
        <f t="shared" si="6"/>
        <v>0</v>
      </c>
      <c r="T47" s="370">
        <f t="shared" si="7"/>
        <v>0</v>
      </c>
      <c r="U47" s="468">
        <f t="shared" si="10"/>
        <v>721.87470000000019</v>
      </c>
      <c r="V47" s="428">
        <f>'Calc_Bridge_100% $1,0670'!P19*'Calc_Bridge_100% $1,0670'!F1</f>
        <v>-49.082000000000001</v>
      </c>
      <c r="W47" s="379">
        <f t="shared" si="13"/>
        <v>85.40920000000034</v>
      </c>
      <c r="X47" s="173" t="s">
        <v>149</v>
      </c>
      <c r="Y47" s="230"/>
      <c r="Z47" s="282"/>
      <c r="AA47" s="286"/>
      <c r="AB47" s="296"/>
    </row>
    <row r="48" spans="2:28" ht="15.75" customHeight="1" x14ac:dyDescent="0.25">
      <c r="B48" s="23" t="s">
        <v>122</v>
      </c>
      <c r="D48" s="198" t="s">
        <v>0</v>
      </c>
      <c r="E48" s="24"/>
      <c r="F48" s="24"/>
      <c r="I48" s="111"/>
      <c r="J48" s="27"/>
      <c r="K48" s="25"/>
      <c r="L48" s="27"/>
      <c r="M48" s="27"/>
      <c r="O48" s="301"/>
      <c r="P48" s="351">
        <f t="shared" si="15"/>
        <v>0</v>
      </c>
      <c r="Q48" s="392">
        <f t="shared" si="9"/>
        <v>802.0830000000002</v>
      </c>
      <c r="R48" s="406">
        <f t="shared" si="16"/>
        <v>0</v>
      </c>
      <c r="S48" s="25">
        <f t="shared" si="6"/>
        <v>0</v>
      </c>
      <c r="T48" s="370">
        <f t="shared" si="7"/>
        <v>0</v>
      </c>
      <c r="U48" s="416">
        <f t="shared" si="10"/>
        <v>721.87470000000019</v>
      </c>
      <c r="V48" s="428"/>
      <c r="W48" s="379">
        <f t="shared" si="13"/>
        <v>85.40920000000034</v>
      </c>
      <c r="X48" s="174" t="s">
        <v>122</v>
      </c>
      <c r="Y48" s="259"/>
      <c r="Z48" s="96"/>
      <c r="AA48" s="284"/>
      <c r="AB48" s="296"/>
    </row>
    <row r="49" spans="2:28" ht="15.75" customHeight="1" x14ac:dyDescent="0.25">
      <c r="B49" s="80" t="s">
        <v>150</v>
      </c>
      <c r="C49" s="192" t="s">
        <v>0</v>
      </c>
      <c r="D49" s="200" t="s">
        <v>118</v>
      </c>
      <c r="E49" s="82"/>
      <c r="F49" s="82"/>
      <c r="G49" s="81"/>
      <c r="H49" s="81"/>
      <c r="I49" s="208"/>
      <c r="J49" s="85"/>
      <c r="K49" s="83"/>
      <c r="L49" s="85"/>
      <c r="M49" s="85"/>
      <c r="N49" s="85"/>
      <c r="O49" s="304"/>
      <c r="P49" s="328">
        <f t="shared" si="15"/>
        <v>0</v>
      </c>
      <c r="Q49" s="394">
        <f t="shared" si="9"/>
        <v>802.0830000000002</v>
      </c>
      <c r="R49" s="407">
        <f t="shared" si="16"/>
        <v>0</v>
      </c>
      <c r="S49" s="400">
        <f t="shared" si="6"/>
        <v>0</v>
      </c>
      <c r="T49" s="371">
        <f t="shared" si="7"/>
        <v>0</v>
      </c>
      <c r="U49" s="466">
        <f t="shared" si="10"/>
        <v>721.87470000000019</v>
      </c>
      <c r="V49" s="431">
        <f>'Calc_Bridge_100% $1,0670'!P20*'Calc_Bridge_100% $1,0670'!F1</f>
        <v>-48.015000000000001</v>
      </c>
      <c r="W49" s="380">
        <f t="shared" si="13"/>
        <v>37.394200000000339</v>
      </c>
      <c r="X49" s="175" t="s">
        <v>150</v>
      </c>
      <c r="Y49" s="269">
        <f>SUM(S47:S49)</f>
        <v>0</v>
      </c>
      <c r="Z49" s="268">
        <f>SUM(V47:V49)</f>
        <v>-97.097000000000008</v>
      </c>
      <c r="AA49" s="288" t="s">
        <v>147</v>
      </c>
      <c r="AB49" s="297"/>
    </row>
    <row r="50" spans="2:28" ht="15.75" customHeight="1" x14ac:dyDescent="0.25">
      <c r="B50" s="23" t="s">
        <v>123</v>
      </c>
      <c r="C50" s="142"/>
      <c r="D50" s="199" t="s">
        <v>119</v>
      </c>
      <c r="E50" s="24"/>
      <c r="F50" s="24"/>
      <c r="J50" s="163"/>
      <c r="K50" s="25"/>
      <c r="L50" s="27"/>
      <c r="M50" s="27"/>
      <c r="N50" s="27"/>
      <c r="O50" s="303"/>
      <c r="P50" s="351">
        <f t="shared" si="15"/>
        <v>0</v>
      </c>
      <c r="Q50" s="397">
        <f t="shared" si="9"/>
        <v>802.0830000000002</v>
      </c>
      <c r="R50" s="406">
        <f t="shared" si="16"/>
        <v>0</v>
      </c>
      <c r="S50" s="25">
        <f t="shared" si="6"/>
        <v>0</v>
      </c>
      <c r="T50" s="370">
        <f t="shared" si="7"/>
        <v>0</v>
      </c>
      <c r="U50" s="468">
        <f t="shared" si="10"/>
        <v>721.87470000000019</v>
      </c>
      <c r="V50" s="433">
        <f>'Calc_Bridge_100% $1,0670'!P21*'Calc_Bridge_100% $1,0670'!F1</f>
        <v>-49.615499999999997</v>
      </c>
      <c r="W50" s="379">
        <f t="shared" si="13"/>
        <v>-12.221299999999658</v>
      </c>
      <c r="X50" s="174" t="s">
        <v>123</v>
      </c>
      <c r="Y50" s="283"/>
      <c r="Z50" s="96"/>
      <c r="AA50" s="284"/>
      <c r="AB50" s="296"/>
    </row>
    <row r="51" spans="2:28" ht="15.75" customHeight="1" x14ac:dyDescent="0.25">
      <c r="B51" s="23" t="s">
        <v>151</v>
      </c>
      <c r="C51" s="142"/>
      <c r="D51" s="293" t="s">
        <v>120</v>
      </c>
      <c r="E51" s="24"/>
      <c r="F51" s="24"/>
      <c r="J51" s="163"/>
      <c r="K51" s="25"/>
      <c r="L51" s="27"/>
      <c r="M51" s="27"/>
      <c r="N51" s="27"/>
      <c r="O51" s="303"/>
      <c r="P51" s="351">
        <f t="shared" si="15"/>
        <v>0</v>
      </c>
      <c r="Q51" s="397">
        <f t="shared" si="9"/>
        <v>802.0830000000002</v>
      </c>
      <c r="R51" s="406">
        <f t="shared" si="16"/>
        <v>0</v>
      </c>
      <c r="S51" s="25">
        <f t="shared" si="6"/>
        <v>0</v>
      </c>
      <c r="T51" s="370">
        <f t="shared" si="7"/>
        <v>0</v>
      </c>
      <c r="U51" s="468">
        <f t="shared" si="10"/>
        <v>721.87470000000019</v>
      </c>
      <c r="V51" s="433">
        <f>'Calc_Bridge_100% $1,0670'!P22*'Calc_Bridge_100% $1,0670'!F1</f>
        <v>-52.282999999999994</v>
      </c>
      <c r="W51" s="379">
        <f t="shared" si="13"/>
        <v>-64.50429999999966</v>
      </c>
      <c r="X51" s="174" t="s">
        <v>151</v>
      </c>
      <c r="Y51" s="283"/>
      <c r="Z51" s="96"/>
      <c r="AA51" s="284"/>
      <c r="AB51" s="296"/>
    </row>
    <row r="52" spans="2:28" ht="15.75" customHeight="1" x14ac:dyDescent="0.25">
      <c r="B52" s="80" t="s">
        <v>125</v>
      </c>
      <c r="C52" s="192"/>
      <c r="D52" s="197"/>
      <c r="E52" s="82"/>
      <c r="F52" s="82"/>
      <c r="G52" s="81"/>
      <c r="H52" s="81"/>
      <c r="I52" s="81"/>
      <c r="J52" s="183"/>
      <c r="K52" s="83"/>
      <c r="L52" s="85"/>
      <c r="M52" s="85"/>
      <c r="N52" s="85"/>
      <c r="O52" s="304"/>
      <c r="P52" s="328">
        <f t="shared" si="15"/>
        <v>0</v>
      </c>
      <c r="Q52" s="393">
        <f t="shared" si="9"/>
        <v>802.0830000000002</v>
      </c>
      <c r="R52" s="407">
        <f t="shared" si="16"/>
        <v>0</v>
      </c>
      <c r="S52" s="400">
        <f t="shared" si="6"/>
        <v>0</v>
      </c>
      <c r="T52" s="371">
        <f t="shared" si="7"/>
        <v>0</v>
      </c>
      <c r="U52" s="417">
        <f t="shared" si="10"/>
        <v>721.87470000000019</v>
      </c>
      <c r="V52" s="431"/>
      <c r="W52" s="380">
        <f t="shared" si="13"/>
        <v>-64.50429999999966</v>
      </c>
      <c r="X52" s="175" t="s">
        <v>125</v>
      </c>
      <c r="Y52" s="269">
        <f>SUM(S50:S52)</f>
        <v>0</v>
      </c>
      <c r="Z52" s="268">
        <f>SUM(V50:V52)</f>
        <v>-101.89849999999998</v>
      </c>
      <c r="AA52" s="288" t="s">
        <v>148</v>
      </c>
      <c r="AB52" s="297"/>
    </row>
    <row r="53" spans="2:28" ht="15.75" customHeight="1" x14ac:dyDescent="0.25">
      <c r="B53" s="23" t="s">
        <v>173</v>
      </c>
      <c r="C53" s="142"/>
      <c r="D53" s="198"/>
      <c r="E53" s="24"/>
      <c r="F53" s="24"/>
      <c r="J53" s="163"/>
      <c r="K53" s="25"/>
      <c r="L53" s="27"/>
      <c r="M53" s="27"/>
      <c r="N53" s="27"/>
      <c r="O53" s="303"/>
      <c r="P53" s="351">
        <f t="shared" ref="P53:P55" si="23">SUM(J53:N53)</f>
        <v>0</v>
      </c>
      <c r="Q53" s="392">
        <f t="shared" si="9"/>
        <v>802.0830000000002</v>
      </c>
      <c r="R53" s="406">
        <f t="shared" ref="R53:R55" si="24">P53*0.1</f>
        <v>0</v>
      </c>
      <c r="S53" s="25">
        <f t="shared" si="6"/>
        <v>0</v>
      </c>
      <c r="T53" s="370">
        <f t="shared" si="7"/>
        <v>0</v>
      </c>
      <c r="U53" s="416">
        <f t="shared" si="10"/>
        <v>721.87470000000019</v>
      </c>
      <c r="V53" s="433"/>
      <c r="W53" s="379">
        <f t="shared" si="13"/>
        <v>-64.50429999999966</v>
      </c>
      <c r="X53" s="174" t="s">
        <v>173</v>
      </c>
      <c r="Y53" s="283"/>
      <c r="Z53" s="96"/>
      <c r="AA53" s="287"/>
      <c r="AB53" s="297"/>
    </row>
    <row r="54" spans="2:28" ht="15.75" customHeight="1" x14ac:dyDescent="0.25">
      <c r="B54" s="23" t="s">
        <v>174</v>
      </c>
      <c r="C54" s="142"/>
      <c r="D54" s="199" t="s">
        <v>121</v>
      </c>
      <c r="E54" s="24"/>
      <c r="F54" s="24"/>
      <c r="J54" s="163"/>
      <c r="K54" s="25"/>
      <c r="L54" s="27"/>
      <c r="M54" s="27"/>
      <c r="N54" s="27"/>
      <c r="O54" s="303"/>
      <c r="P54" s="351">
        <f t="shared" si="23"/>
        <v>0</v>
      </c>
      <c r="Q54" s="397">
        <f t="shared" si="9"/>
        <v>802.0830000000002</v>
      </c>
      <c r="R54" s="406">
        <f t="shared" si="24"/>
        <v>0</v>
      </c>
      <c r="S54" s="25">
        <f t="shared" si="6"/>
        <v>0</v>
      </c>
      <c r="T54" s="370">
        <f t="shared" si="7"/>
        <v>0</v>
      </c>
      <c r="U54" s="468">
        <f t="shared" si="10"/>
        <v>721.87470000000019</v>
      </c>
      <c r="V54" s="428">
        <f>'Calc_Bridge_100% $1,0670'!P23*'Calc_Bridge_100% $1,0670'!F1</f>
        <v>-51.749499999999998</v>
      </c>
      <c r="W54" s="379">
        <f t="shared" si="13"/>
        <v>-116.25379999999966</v>
      </c>
      <c r="X54" s="174" t="s">
        <v>174</v>
      </c>
      <c r="Y54" s="283"/>
      <c r="Z54" s="96"/>
      <c r="AA54" s="287"/>
      <c r="AB54" s="297"/>
    </row>
    <row r="55" spans="2:28" ht="15.75" customHeight="1" x14ac:dyDescent="0.25">
      <c r="B55" s="80" t="s">
        <v>175</v>
      </c>
      <c r="C55" s="350"/>
      <c r="D55" s="197"/>
      <c r="E55" s="82"/>
      <c r="F55" s="82"/>
      <c r="G55" s="81"/>
      <c r="H55" s="81"/>
      <c r="I55" s="81"/>
      <c r="J55" s="183"/>
      <c r="K55" s="83"/>
      <c r="L55" s="85"/>
      <c r="M55" s="85"/>
      <c r="N55" s="85"/>
      <c r="O55" s="304"/>
      <c r="P55" s="328">
        <f t="shared" si="23"/>
        <v>0</v>
      </c>
      <c r="Q55" s="393">
        <f t="shared" si="9"/>
        <v>802.0830000000002</v>
      </c>
      <c r="R55" s="407">
        <f t="shared" si="24"/>
        <v>0</v>
      </c>
      <c r="S55" s="400">
        <f t="shared" si="6"/>
        <v>0</v>
      </c>
      <c r="T55" s="371">
        <f t="shared" si="7"/>
        <v>0</v>
      </c>
      <c r="U55" s="417">
        <f t="shared" si="10"/>
        <v>721.87470000000019</v>
      </c>
      <c r="V55" s="431"/>
      <c r="W55" s="380">
        <f t="shared" si="13"/>
        <v>-116.25379999999966</v>
      </c>
      <c r="X55" s="175" t="s">
        <v>175</v>
      </c>
      <c r="Y55" s="269">
        <f>SUM(S53:S55)</f>
        <v>0</v>
      </c>
      <c r="Z55" s="268">
        <f>SUM(V53:V55)</f>
        <v>-51.749499999999998</v>
      </c>
      <c r="AA55" s="352" t="s">
        <v>176</v>
      </c>
      <c r="AB55" s="297"/>
    </row>
    <row r="56" spans="2:28" ht="15.75" customHeight="1" x14ac:dyDescent="0.25">
      <c r="B56" s="23" t="s">
        <v>220</v>
      </c>
      <c r="C56" s="142"/>
      <c r="D56" s="199" t="s">
        <v>124</v>
      </c>
      <c r="E56" s="24"/>
      <c r="F56" s="24"/>
      <c r="J56" s="163"/>
      <c r="K56" s="25"/>
      <c r="L56" s="27"/>
      <c r="M56" s="27"/>
      <c r="N56" s="27"/>
      <c r="O56" s="303"/>
      <c r="P56" s="351">
        <f t="shared" si="15"/>
        <v>0</v>
      </c>
      <c r="Q56" s="397">
        <f t="shared" si="9"/>
        <v>802.0830000000002</v>
      </c>
      <c r="R56" s="406">
        <f t="shared" si="16"/>
        <v>0</v>
      </c>
      <c r="S56" s="25">
        <f t="shared" si="6"/>
        <v>0</v>
      </c>
      <c r="T56" s="370">
        <f t="shared" si="7"/>
        <v>0</v>
      </c>
      <c r="U56" s="468">
        <f t="shared" si="10"/>
        <v>721.87470000000019</v>
      </c>
      <c r="V56" s="433">
        <f>'Calc_Bridge_100% $1,0670'!P24*'Calc_Bridge_100% $1,0670'!F1</f>
        <v>-48.548499999999997</v>
      </c>
      <c r="W56" s="379">
        <f t="shared" si="13"/>
        <v>-164.80229999999966</v>
      </c>
      <c r="X56" s="174" t="s">
        <v>173</v>
      </c>
      <c r="Y56" s="283"/>
      <c r="Z56" s="96"/>
      <c r="AA56" s="287"/>
      <c r="AB56" s="297"/>
    </row>
    <row r="57" spans="2:28" ht="15.75" customHeight="1" x14ac:dyDescent="0.25">
      <c r="B57" s="23" t="s">
        <v>221</v>
      </c>
      <c r="C57" s="36" t="s">
        <v>152</v>
      </c>
      <c r="D57" s="198"/>
      <c r="E57" s="24"/>
      <c r="F57" s="24"/>
      <c r="J57" s="163"/>
      <c r="K57" s="25"/>
      <c r="L57" s="27"/>
      <c r="M57" s="27"/>
      <c r="N57" s="193">
        <f>(N9*H3)</f>
        <v>534.72200000000009</v>
      </c>
      <c r="O57" s="308"/>
      <c r="P57" s="351">
        <f t="shared" si="15"/>
        <v>534.72200000000009</v>
      </c>
      <c r="Q57" s="392">
        <f t="shared" si="9"/>
        <v>1336.8050000000003</v>
      </c>
      <c r="R57" s="406">
        <f t="shared" si="16"/>
        <v>53.472200000000015</v>
      </c>
      <c r="S57" s="25">
        <f t="shared" si="6"/>
        <v>481.24980000000011</v>
      </c>
      <c r="T57" s="370">
        <f t="shared" si="7"/>
        <v>534.72200000000009</v>
      </c>
      <c r="U57" s="416">
        <f t="shared" si="10"/>
        <v>1203.1245000000004</v>
      </c>
      <c r="V57" s="433"/>
      <c r="W57" s="379">
        <f t="shared" si="13"/>
        <v>316.44750000000045</v>
      </c>
      <c r="X57" s="174" t="s">
        <v>174</v>
      </c>
      <c r="Y57" s="283"/>
      <c r="Z57" s="96"/>
      <c r="AA57" s="287"/>
      <c r="AB57" s="297"/>
    </row>
    <row r="58" spans="2:28" ht="15.75" customHeight="1" thickBot="1" x14ac:dyDescent="0.3">
      <c r="B58" s="23" t="s">
        <v>222</v>
      </c>
      <c r="C58" s="168"/>
      <c r="D58" s="293" t="s">
        <v>7</v>
      </c>
      <c r="E58" s="89"/>
      <c r="F58" s="89"/>
      <c r="G58" s="88"/>
      <c r="H58" s="88"/>
      <c r="I58" s="88"/>
      <c r="J58" s="138"/>
      <c r="K58" s="90"/>
      <c r="L58" s="93"/>
      <c r="M58" s="93"/>
      <c r="N58" s="93"/>
      <c r="O58" s="305"/>
      <c r="P58" s="395">
        <f t="shared" si="15"/>
        <v>0</v>
      </c>
      <c r="Q58" s="396">
        <f t="shared" si="9"/>
        <v>1336.8050000000003</v>
      </c>
      <c r="R58" s="408">
        <f t="shared" si="16"/>
        <v>0</v>
      </c>
      <c r="S58" s="25">
        <f t="shared" si="6"/>
        <v>0</v>
      </c>
      <c r="T58" s="371">
        <f t="shared" si="7"/>
        <v>0</v>
      </c>
      <c r="U58" s="467">
        <f t="shared" si="10"/>
        <v>1203.1245000000004</v>
      </c>
      <c r="V58" s="430">
        <f>'Calc_Bridge_100% $1,0670'!P25*'Calc_Bridge_100% $1,0670'!F1</f>
        <v>-41.613</v>
      </c>
      <c r="W58" s="379">
        <f t="shared" si="13"/>
        <v>274.83450000000045</v>
      </c>
      <c r="X58" s="176" t="s">
        <v>175</v>
      </c>
      <c r="Y58" s="270">
        <f>SUM(S56:S58)</f>
        <v>481.24980000000011</v>
      </c>
      <c r="Z58" s="97">
        <f>SUM(V56:V58)</f>
        <v>-90.16149999999999</v>
      </c>
      <c r="AA58" s="353" t="s">
        <v>223</v>
      </c>
      <c r="AB58" s="298"/>
    </row>
    <row r="59" spans="2:28" ht="15.75" customHeight="1" thickBot="1" x14ac:dyDescent="0.3">
      <c r="B59" s="31" t="s">
        <v>12</v>
      </c>
      <c r="C59" s="32"/>
      <c r="D59" s="32"/>
      <c r="E59" s="33"/>
      <c r="F59" s="33"/>
      <c r="G59" s="32"/>
      <c r="H59" s="32"/>
      <c r="I59" s="32"/>
      <c r="J59" s="227">
        <f>SUM(J15:J58)</f>
        <v>67.739999999999995</v>
      </c>
      <c r="K59" s="228">
        <f t="shared" ref="K59:N59" si="25">SUM(K14:K58)</f>
        <v>195.70000000000005</v>
      </c>
      <c r="L59" s="228">
        <f t="shared" si="25"/>
        <v>267.36100000000005</v>
      </c>
      <c r="M59" s="228">
        <f t="shared" si="25"/>
        <v>267.36099999999999</v>
      </c>
      <c r="N59" s="229">
        <f t="shared" si="25"/>
        <v>534.72200000000009</v>
      </c>
      <c r="O59" s="319"/>
      <c r="P59" s="218">
        <f>SUM(P11:P58)</f>
        <v>1336.8050000000003</v>
      </c>
      <c r="Q59" s="383"/>
      <c r="R59" s="218">
        <f>SUM(R11:R58)</f>
        <v>133.68050000000005</v>
      </c>
      <c r="S59" s="34">
        <f>SUM(S11:S58)</f>
        <v>1203.1245000000004</v>
      </c>
      <c r="T59" s="34">
        <f>SUM(T11:T58)</f>
        <v>1336.8050000000003</v>
      </c>
      <c r="U59" s="244"/>
      <c r="V59" s="245">
        <f>SUM(V11:V58)</f>
        <v>-928.29</v>
      </c>
      <c r="W59" s="246">
        <f>S59+V59</f>
        <v>274.83450000000039</v>
      </c>
      <c r="Y59" s="218">
        <f>SUM(Y11:Y58)</f>
        <v>1203.1245000000004</v>
      </c>
      <c r="Z59" s="464">
        <f>SUM(Z11:Z58)</f>
        <v>-928.29</v>
      </c>
      <c r="AA59" s="465">
        <f>Y59+Z59</f>
        <v>274.83450000000039</v>
      </c>
    </row>
    <row r="60" spans="2:28" ht="15.75" customHeight="1" thickTop="1" x14ac:dyDescent="0.25">
      <c r="B60" s="214"/>
      <c r="C60" s="27"/>
      <c r="D60" s="27"/>
      <c r="E60" s="24"/>
      <c r="F60" s="24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30"/>
      <c r="R60" s="224">
        <f>R59</f>
        <v>133.68050000000005</v>
      </c>
      <c r="S60" s="224" t="s">
        <v>0</v>
      </c>
      <c r="T60" s="320"/>
      <c r="U60" s="224"/>
      <c r="V60" s="225">
        <f>W59</f>
        <v>274.83450000000039</v>
      </c>
      <c r="W60" s="322">
        <f>R60+V60</f>
        <v>408.51500000000044</v>
      </c>
      <c r="X60" s="169"/>
      <c r="AB60" s="224"/>
    </row>
    <row r="61" spans="2:28" ht="15.75" customHeight="1" x14ac:dyDescent="0.25">
      <c r="B61" s="214"/>
      <c r="C61" s="27"/>
      <c r="D61" s="27"/>
      <c r="E61" s="24"/>
      <c r="F61" s="24"/>
      <c r="G61" s="27"/>
      <c r="H61" s="344" t="s">
        <v>0</v>
      </c>
      <c r="I61" s="27"/>
      <c r="J61" s="27"/>
      <c r="K61" s="27"/>
      <c r="L61" s="27"/>
      <c r="M61" s="27"/>
      <c r="N61" s="27"/>
      <c r="O61" s="27"/>
      <c r="P61" s="347" t="s">
        <v>0</v>
      </c>
      <c r="Q61" s="30"/>
      <c r="R61" s="320" t="s">
        <v>207</v>
      </c>
      <c r="S61" s="224"/>
      <c r="T61" s="320"/>
      <c r="U61" s="224"/>
      <c r="V61" s="321" t="s">
        <v>208</v>
      </c>
      <c r="W61" s="323" t="s">
        <v>209</v>
      </c>
      <c r="X61" s="169"/>
      <c r="AB61" s="224"/>
    </row>
    <row r="62" spans="2:28" ht="15.75" customHeight="1" x14ac:dyDescent="0.25">
      <c r="E62" s="24"/>
      <c r="F62" s="24"/>
      <c r="N62" s="213" t="s">
        <v>0</v>
      </c>
      <c r="O62" s="213"/>
      <c r="P62" s="213"/>
      <c r="Q62" s="357"/>
      <c r="W62" s="35"/>
    </row>
    <row r="63" spans="2:28" ht="15.75" customHeight="1" x14ac:dyDescent="0.25">
      <c r="B63" s="226" t="s">
        <v>99</v>
      </c>
      <c r="E63" s="24"/>
      <c r="F63" s="24"/>
      <c r="I63" s="145" t="s">
        <v>0</v>
      </c>
      <c r="Q63" s="226" t="s">
        <v>169</v>
      </c>
      <c r="U63" s="216"/>
      <c r="W63" s="35" t="s">
        <v>0</v>
      </c>
    </row>
    <row r="64" spans="2:28" ht="15.75" customHeight="1" x14ac:dyDescent="0.25">
      <c r="B64" s="145" t="s">
        <v>160</v>
      </c>
      <c r="C64" t="s">
        <v>159</v>
      </c>
      <c r="E64" s="24"/>
      <c r="F64" s="24"/>
      <c r="Q64" s="145" t="s">
        <v>165</v>
      </c>
      <c r="W64" s="348" t="s">
        <v>237</v>
      </c>
      <c r="X64" s="35">
        <f>V59*-1</f>
        <v>928.29</v>
      </c>
    </row>
    <row r="65" spans="2:24" ht="15.75" customHeight="1" x14ac:dyDescent="0.25">
      <c r="B65" s="145" t="s">
        <v>161</v>
      </c>
      <c r="C65" s="145" t="s">
        <v>162</v>
      </c>
      <c r="D65" s="102"/>
      <c r="E65" s="102"/>
      <c r="F65" s="24"/>
      <c r="M65" s="314" t="s">
        <v>0</v>
      </c>
      <c r="Q65" s="145" t="s">
        <v>170</v>
      </c>
      <c r="W65" s="348" t="s">
        <v>237</v>
      </c>
      <c r="X65" s="35">
        <f>U47</f>
        <v>721.87470000000019</v>
      </c>
    </row>
    <row r="66" spans="2:24" ht="15.75" customHeight="1" x14ac:dyDescent="0.25">
      <c r="B66" s="271" t="s">
        <v>185</v>
      </c>
      <c r="C66" s="294" t="s">
        <v>186</v>
      </c>
      <c r="E66" s="24"/>
      <c r="F66" s="24"/>
      <c r="M66" s="314" t="s">
        <v>0</v>
      </c>
      <c r="Q66" s="36" t="s">
        <v>166</v>
      </c>
      <c r="S66" s="36"/>
      <c r="T66" s="323"/>
      <c r="U66" s="36" t="s">
        <v>167</v>
      </c>
      <c r="W66" s="29"/>
      <c r="X66" s="221">
        <f>X65/X64</f>
        <v>0.7776392075752192</v>
      </c>
    </row>
    <row r="67" spans="2:24" ht="15.75" customHeight="1" x14ac:dyDescent="0.25">
      <c r="B67" s="271"/>
      <c r="C67" s="294"/>
      <c r="E67" s="24"/>
      <c r="F67" s="24"/>
      <c r="M67" s="314"/>
      <c r="R67" s="36"/>
      <c r="S67" s="36"/>
      <c r="T67" s="323"/>
      <c r="U67" s="36"/>
      <c r="W67" s="29"/>
      <c r="X67" s="221"/>
    </row>
    <row r="68" spans="2:24" ht="15.75" customHeight="1" x14ac:dyDescent="0.25">
      <c r="B68" s="495"/>
      <c r="C68" s="480"/>
      <c r="D68" s="496"/>
      <c r="E68" s="477"/>
      <c r="F68" s="477"/>
      <c r="G68" s="477"/>
      <c r="H68" s="477"/>
      <c r="I68" s="477"/>
      <c r="J68" s="477"/>
      <c r="K68" s="477"/>
      <c r="L68" s="477"/>
      <c r="M68" s="477"/>
      <c r="W68" s="35" t="s">
        <v>0</v>
      </c>
    </row>
    <row r="69" spans="2:24" ht="15.75" customHeight="1" x14ac:dyDescent="0.25">
      <c r="B69" s="495"/>
      <c r="C69" s="495"/>
      <c r="D69" s="495"/>
      <c r="E69" s="495"/>
      <c r="F69" s="477"/>
      <c r="G69" s="476"/>
      <c r="H69" s="476"/>
      <c r="I69" s="477"/>
      <c r="J69" s="501"/>
      <c r="K69" s="502"/>
      <c r="L69" s="476"/>
      <c r="M69" s="477"/>
      <c r="P69" s="374" t="s">
        <v>0</v>
      </c>
      <c r="R69" s="374" t="s">
        <v>0</v>
      </c>
      <c r="S69" s="374" t="s">
        <v>0</v>
      </c>
      <c r="W69" s="35" t="s">
        <v>0</v>
      </c>
    </row>
    <row r="70" spans="2:24" ht="15.75" customHeight="1" x14ac:dyDescent="0.25">
      <c r="B70" s="495"/>
      <c r="C70" s="497"/>
      <c r="D70" s="495"/>
      <c r="E70" s="498"/>
      <c r="F70" s="478"/>
      <c r="G70" s="479"/>
      <c r="H70" s="478"/>
      <c r="I70" s="479"/>
      <c r="J70" s="503"/>
      <c r="K70" s="504"/>
      <c r="L70" s="478"/>
      <c r="M70" s="479"/>
      <c r="W70" s="35" t="s">
        <v>0</v>
      </c>
    </row>
    <row r="71" spans="2:24" ht="15.75" customHeight="1" x14ac:dyDescent="0.25">
      <c r="B71" s="495"/>
      <c r="C71" s="497"/>
      <c r="D71" s="495"/>
      <c r="E71" s="498"/>
      <c r="F71" s="478"/>
      <c r="G71" s="479"/>
      <c r="H71" s="478"/>
      <c r="I71" s="479"/>
      <c r="J71" s="503"/>
      <c r="K71" s="504"/>
      <c r="L71" s="478"/>
      <c r="M71" s="479"/>
      <c r="W71" s="35" t="s">
        <v>0</v>
      </c>
    </row>
    <row r="72" spans="2:24" ht="15.75" customHeight="1" x14ac:dyDescent="0.25">
      <c r="B72" s="495"/>
      <c r="C72" s="497"/>
      <c r="D72" s="495"/>
      <c r="E72" s="499"/>
      <c r="F72" s="478"/>
      <c r="G72" s="479"/>
      <c r="H72" s="478"/>
      <c r="I72" s="479"/>
      <c r="J72" s="503"/>
      <c r="K72" s="504"/>
      <c r="L72" s="478"/>
      <c r="M72" s="479"/>
      <c r="W72" s="220" t="s">
        <v>0</v>
      </c>
    </row>
    <row r="73" spans="2:24" ht="15.75" customHeight="1" x14ac:dyDescent="0.25">
      <c r="B73" s="495"/>
      <c r="C73" s="480"/>
      <c r="D73" s="497"/>
      <c r="E73" s="500"/>
      <c r="F73" s="495"/>
      <c r="G73" s="481"/>
      <c r="H73" s="480"/>
      <c r="I73" s="481"/>
      <c r="J73" s="505"/>
      <c r="K73" s="506"/>
      <c r="L73" s="480"/>
      <c r="M73" s="481"/>
      <c r="W73" s="35"/>
    </row>
    <row r="74" spans="2:24" ht="15.75" customHeight="1" x14ac:dyDescent="0.25">
      <c r="B74" s="495"/>
      <c r="C74" s="495"/>
      <c r="D74" s="495"/>
      <c r="E74" s="498"/>
      <c r="F74" s="482"/>
      <c r="G74" s="483"/>
      <c r="H74" s="482"/>
      <c r="I74" s="483"/>
      <c r="J74" s="507"/>
      <c r="K74" s="508"/>
      <c r="L74" s="482"/>
      <c r="M74" s="483"/>
      <c r="W74" s="35"/>
    </row>
    <row r="75" spans="2:24" ht="15.75" customHeight="1" x14ac:dyDescent="0.25">
      <c r="B75" s="495"/>
      <c r="C75" s="495"/>
      <c r="D75" s="495"/>
      <c r="E75" s="498"/>
      <c r="F75" s="498"/>
      <c r="G75" s="495"/>
      <c r="H75" s="495"/>
      <c r="I75" s="495"/>
      <c r="J75" s="495"/>
      <c r="K75" s="495"/>
      <c r="L75" s="495"/>
      <c r="M75" s="495"/>
      <c r="W75" s="35"/>
    </row>
    <row r="76" spans="2:24" ht="15.75" customHeight="1" x14ac:dyDescent="0.25">
      <c r="E76" s="24"/>
      <c r="F76" s="24"/>
      <c r="W76" s="35"/>
    </row>
    <row r="77" spans="2:24" ht="15.75" customHeight="1" x14ac:dyDescent="0.25">
      <c r="E77" s="24"/>
      <c r="F77" s="24"/>
      <c r="W77" s="35"/>
    </row>
    <row r="78" spans="2:24" ht="15.75" customHeight="1" x14ac:dyDescent="0.25">
      <c r="E78" s="24"/>
      <c r="F78" s="24"/>
      <c r="W78" s="35"/>
    </row>
    <row r="79" spans="2:24" ht="15.75" customHeight="1" x14ac:dyDescent="0.25">
      <c r="E79" s="24"/>
      <c r="F79" s="24"/>
      <c r="W79" s="35"/>
    </row>
    <row r="80" spans="2:24" ht="15.75" customHeight="1" x14ac:dyDescent="0.25">
      <c r="E80" s="24"/>
      <c r="F80" s="24"/>
      <c r="W80" s="35"/>
    </row>
    <row r="81" spans="5:23" ht="15.75" customHeight="1" x14ac:dyDescent="0.25">
      <c r="E81" s="24"/>
      <c r="F81" s="24"/>
      <c r="W81" s="35"/>
    </row>
    <row r="82" spans="5:23" ht="15.75" customHeight="1" x14ac:dyDescent="0.25">
      <c r="E82" s="24"/>
      <c r="F82" s="24"/>
      <c r="W82" s="35"/>
    </row>
    <row r="83" spans="5:23" ht="15.75" customHeight="1" x14ac:dyDescent="0.25">
      <c r="E83" s="24"/>
      <c r="F83" s="24"/>
      <c r="W83" s="35"/>
    </row>
    <row r="84" spans="5:23" ht="15.75" customHeight="1" x14ac:dyDescent="0.25">
      <c r="E84" s="24"/>
      <c r="F84" s="24"/>
      <c r="W84" s="35"/>
    </row>
    <row r="85" spans="5:23" ht="15.75" customHeight="1" x14ac:dyDescent="0.25">
      <c r="E85" s="24"/>
      <c r="F85" s="24"/>
      <c r="W85" s="35"/>
    </row>
    <row r="86" spans="5:23" ht="15.75" customHeight="1" x14ac:dyDescent="0.25">
      <c r="E86" s="24"/>
      <c r="F86" s="24"/>
      <c r="W86" s="35"/>
    </row>
    <row r="87" spans="5:23" ht="15.75" customHeight="1" x14ac:dyDescent="0.25">
      <c r="E87" s="24"/>
      <c r="F87" s="24"/>
      <c r="W87" s="35"/>
    </row>
    <row r="88" spans="5:23" ht="15.75" customHeight="1" x14ac:dyDescent="0.25">
      <c r="E88" s="24"/>
      <c r="F88" s="24"/>
      <c r="W88" s="35"/>
    </row>
    <row r="89" spans="5:23" ht="15.75" customHeight="1" x14ac:dyDescent="0.25">
      <c r="E89" s="24"/>
      <c r="F89" s="24"/>
      <c r="W89" s="35"/>
    </row>
    <row r="90" spans="5:23" ht="15.75" customHeight="1" x14ac:dyDescent="0.25">
      <c r="E90" s="24"/>
      <c r="F90" s="24"/>
      <c r="W90" s="35"/>
    </row>
    <row r="91" spans="5:23" ht="15.75" customHeight="1" x14ac:dyDescent="0.25">
      <c r="E91" s="24"/>
      <c r="F91" s="24"/>
      <c r="W91" s="35"/>
    </row>
    <row r="92" spans="5:23" ht="15.75" customHeight="1" x14ac:dyDescent="0.25">
      <c r="E92" s="24"/>
      <c r="F92" s="24"/>
      <c r="W92" s="35"/>
    </row>
    <row r="93" spans="5:23" ht="15.75" customHeight="1" x14ac:dyDescent="0.25">
      <c r="E93" s="24"/>
      <c r="F93" s="24"/>
      <c r="W93" s="35"/>
    </row>
    <row r="94" spans="5:23" ht="15.75" customHeight="1" x14ac:dyDescent="0.25">
      <c r="E94" s="24"/>
      <c r="F94" s="24"/>
      <c r="W94" s="35"/>
    </row>
    <row r="95" spans="5:23" ht="15.75" customHeight="1" x14ac:dyDescent="0.25">
      <c r="E95" s="24"/>
      <c r="F95" s="24"/>
      <c r="W95" s="35"/>
    </row>
    <row r="96" spans="5:23" ht="15.75" customHeight="1" x14ac:dyDescent="0.25">
      <c r="E96" s="24"/>
      <c r="F96" s="24"/>
      <c r="W96" s="35"/>
    </row>
    <row r="97" spans="5:23" ht="15.75" customHeight="1" x14ac:dyDescent="0.25">
      <c r="E97" s="24"/>
      <c r="F97" s="24"/>
      <c r="W97" s="35"/>
    </row>
    <row r="98" spans="5:23" ht="15.75" customHeight="1" x14ac:dyDescent="0.25">
      <c r="E98" s="24"/>
      <c r="F98" s="24"/>
      <c r="W98" s="35"/>
    </row>
    <row r="99" spans="5:23" ht="15.75" customHeight="1" x14ac:dyDescent="0.25">
      <c r="E99" s="24"/>
      <c r="F99" s="24"/>
      <c r="W99" s="35"/>
    </row>
    <row r="100" spans="5:23" ht="15.75" customHeight="1" x14ac:dyDescent="0.25">
      <c r="E100" s="24"/>
      <c r="F100" s="24"/>
      <c r="W100" s="35"/>
    </row>
    <row r="101" spans="5:23" ht="15.75" customHeight="1" x14ac:dyDescent="0.25">
      <c r="E101" s="24"/>
      <c r="F101" s="24"/>
      <c r="W101" s="35"/>
    </row>
    <row r="102" spans="5:23" ht="15.75" customHeight="1" x14ac:dyDescent="0.25">
      <c r="E102" s="24"/>
      <c r="F102" s="24"/>
      <c r="W102" s="35"/>
    </row>
    <row r="103" spans="5:23" ht="15.75" customHeight="1" x14ac:dyDescent="0.25">
      <c r="E103" s="24"/>
      <c r="F103" s="24"/>
      <c r="W103" s="35"/>
    </row>
    <row r="104" spans="5:23" ht="15.75" customHeight="1" x14ac:dyDescent="0.25">
      <c r="E104" s="24"/>
      <c r="F104" s="24"/>
      <c r="W104" s="35"/>
    </row>
    <row r="105" spans="5:23" ht="15.75" customHeight="1" x14ac:dyDescent="0.25">
      <c r="E105" s="24"/>
      <c r="F105" s="24"/>
      <c r="W105" s="35"/>
    </row>
    <row r="106" spans="5:23" ht="15.75" customHeight="1" x14ac:dyDescent="0.25">
      <c r="E106" s="24"/>
      <c r="F106" s="24"/>
      <c r="W106" s="35"/>
    </row>
    <row r="107" spans="5:23" ht="15.75" customHeight="1" x14ac:dyDescent="0.25">
      <c r="E107" s="24"/>
      <c r="F107" s="24"/>
      <c r="W107" s="35"/>
    </row>
    <row r="108" spans="5:23" ht="15.75" customHeight="1" x14ac:dyDescent="0.25">
      <c r="E108" s="24"/>
      <c r="F108" s="24"/>
      <c r="W108" s="35"/>
    </row>
    <row r="109" spans="5:23" ht="15.75" customHeight="1" x14ac:dyDescent="0.25">
      <c r="E109" s="24"/>
      <c r="F109" s="24"/>
      <c r="W109" s="35"/>
    </row>
    <row r="110" spans="5:23" ht="15.75" customHeight="1" x14ac:dyDescent="0.25">
      <c r="E110" s="24"/>
      <c r="F110" s="24"/>
      <c r="W110" s="35"/>
    </row>
    <row r="111" spans="5:23" ht="15.75" customHeight="1" x14ac:dyDescent="0.25">
      <c r="E111" s="24"/>
      <c r="F111" s="24"/>
      <c r="W111" s="35"/>
    </row>
    <row r="112" spans="5:23" ht="15.75" customHeight="1" x14ac:dyDescent="0.25">
      <c r="E112" s="24"/>
      <c r="F112" s="24"/>
      <c r="W112" s="35"/>
    </row>
    <row r="113" spans="5:23" ht="15.75" customHeight="1" x14ac:dyDescent="0.25">
      <c r="E113" s="24"/>
      <c r="F113" s="24"/>
      <c r="W113" s="35"/>
    </row>
    <row r="114" spans="5:23" ht="15.75" customHeight="1" x14ac:dyDescent="0.25">
      <c r="E114" s="24"/>
      <c r="F114" s="24"/>
      <c r="W114" s="35"/>
    </row>
    <row r="115" spans="5:23" ht="15.75" customHeight="1" x14ac:dyDescent="0.25">
      <c r="E115" s="24"/>
      <c r="F115" s="24"/>
      <c r="W115" s="35"/>
    </row>
    <row r="116" spans="5:23" ht="15.75" customHeight="1" x14ac:dyDescent="0.25">
      <c r="E116" s="24"/>
      <c r="F116" s="24"/>
      <c r="W116" s="35"/>
    </row>
    <row r="117" spans="5:23" ht="15.75" customHeight="1" x14ac:dyDescent="0.25">
      <c r="E117" s="24"/>
      <c r="F117" s="24"/>
      <c r="W117" s="35"/>
    </row>
    <row r="118" spans="5:23" ht="15.75" customHeight="1" x14ac:dyDescent="0.25">
      <c r="E118" s="24"/>
      <c r="F118" s="24"/>
      <c r="W118" s="35"/>
    </row>
    <row r="119" spans="5:23" ht="15.75" customHeight="1" x14ac:dyDescent="0.25">
      <c r="E119" s="24"/>
      <c r="F119" s="24"/>
      <c r="W119" s="35"/>
    </row>
    <row r="120" spans="5:23" ht="15.75" customHeight="1" x14ac:dyDescent="0.25">
      <c r="E120" s="24"/>
      <c r="F120" s="24"/>
      <c r="W120" s="35"/>
    </row>
    <row r="121" spans="5:23" ht="15.75" customHeight="1" x14ac:dyDescent="0.25">
      <c r="E121" s="24"/>
      <c r="F121" s="24"/>
      <c r="W121" s="35"/>
    </row>
    <row r="122" spans="5:23" ht="15.75" customHeight="1" x14ac:dyDescent="0.25">
      <c r="E122" s="24"/>
      <c r="F122" s="24"/>
      <c r="W122" s="35"/>
    </row>
    <row r="123" spans="5:23" ht="15.75" customHeight="1" x14ac:dyDescent="0.25">
      <c r="E123" s="24"/>
      <c r="F123" s="24"/>
      <c r="W123" s="35"/>
    </row>
    <row r="124" spans="5:23" ht="15.75" customHeight="1" x14ac:dyDescent="0.25">
      <c r="E124" s="24"/>
      <c r="F124" s="24"/>
      <c r="W124" s="35"/>
    </row>
    <row r="125" spans="5:23" ht="15.75" customHeight="1" x14ac:dyDescent="0.25">
      <c r="E125" s="24"/>
      <c r="F125" s="24"/>
      <c r="W125" s="35"/>
    </row>
    <row r="126" spans="5:23" ht="15.75" customHeight="1" x14ac:dyDescent="0.25">
      <c r="E126" s="24"/>
      <c r="F126" s="24"/>
      <c r="W126" s="35"/>
    </row>
    <row r="127" spans="5:23" ht="15.75" customHeight="1" x14ac:dyDescent="0.25">
      <c r="E127" s="24"/>
      <c r="F127" s="24"/>
      <c r="W127" s="35"/>
    </row>
    <row r="128" spans="5:23" ht="15.75" customHeight="1" x14ac:dyDescent="0.25">
      <c r="E128" s="24"/>
      <c r="F128" s="24"/>
      <c r="W128" s="35"/>
    </row>
    <row r="129" spans="5:23" ht="15.75" customHeight="1" x14ac:dyDescent="0.25">
      <c r="E129" s="24"/>
      <c r="F129" s="24"/>
      <c r="W129" s="35"/>
    </row>
    <row r="130" spans="5:23" ht="15.75" customHeight="1" x14ac:dyDescent="0.25">
      <c r="E130" s="24"/>
      <c r="F130" s="24"/>
      <c r="W130" s="35"/>
    </row>
    <row r="131" spans="5:23" ht="15.75" customHeight="1" x14ac:dyDescent="0.25">
      <c r="E131" s="24"/>
      <c r="F131" s="24"/>
      <c r="W131" s="35"/>
    </row>
    <row r="132" spans="5:23" ht="15.75" customHeight="1" x14ac:dyDescent="0.25">
      <c r="E132" s="24"/>
      <c r="F132" s="24"/>
      <c r="W132" s="35"/>
    </row>
    <row r="133" spans="5:23" ht="15.75" customHeight="1" x14ac:dyDescent="0.25">
      <c r="E133" s="24"/>
      <c r="F133" s="24"/>
      <c r="W133" s="35"/>
    </row>
    <row r="134" spans="5:23" ht="15.75" customHeight="1" x14ac:dyDescent="0.25">
      <c r="E134" s="24"/>
      <c r="F134" s="24"/>
      <c r="W134" s="35"/>
    </row>
    <row r="135" spans="5:23" ht="15.75" customHeight="1" x14ac:dyDescent="0.25">
      <c r="E135" s="24"/>
      <c r="F135" s="24"/>
      <c r="W135" s="35"/>
    </row>
    <row r="136" spans="5:23" ht="15.75" customHeight="1" x14ac:dyDescent="0.25">
      <c r="E136" s="24"/>
      <c r="F136" s="24"/>
      <c r="W136" s="35"/>
    </row>
    <row r="137" spans="5:23" ht="15.75" customHeight="1" x14ac:dyDescent="0.25">
      <c r="E137" s="24"/>
      <c r="F137" s="24"/>
      <c r="W137" s="35"/>
    </row>
    <row r="138" spans="5:23" ht="15.75" customHeight="1" x14ac:dyDescent="0.25">
      <c r="E138" s="24"/>
      <c r="F138" s="24"/>
      <c r="W138" s="35"/>
    </row>
    <row r="139" spans="5:23" ht="15.75" customHeight="1" x14ac:dyDescent="0.25">
      <c r="E139" s="24"/>
      <c r="F139" s="24"/>
      <c r="W139" s="35"/>
    </row>
    <row r="140" spans="5:23" ht="15.75" customHeight="1" x14ac:dyDescent="0.25">
      <c r="E140" s="24"/>
      <c r="F140" s="24"/>
      <c r="W140" s="35"/>
    </row>
    <row r="141" spans="5:23" ht="15.75" customHeight="1" x14ac:dyDescent="0.25">
      <c r="E141" s="24"/>
      <c r="F141" s="24"/>
      <c r="W141" s="35"/>
    </row>
    <row r="142" spans="5:23" ht="15.75" customHeight="1" x14ac:dyDescent="0.25">
      <c r="E142" s="24"/>
      <c r="F142" s="24"/>
      <c r="W142" s="35"/>
    </row>
    <row r="143" spans="5:23" ht="15.75" customHeight="1" x14ac:dyDescent="0.25">
      <c r="E143" s="24"/>
      <c r="F143" s="24"/>
      <c r="W143" s="35"/>
    </row>
    <row r="144" spans="5:23" ht="15.75" customHeight="1" x14ac:dyDescent="0.25">
      <c r="E144" s="24"/>
      <c r="F144" s="24"/>
      <c r="W144" s="35"/>
    </row>
    <row r="145" spans="5:23" ht="15.75" customHeight="1" x14ac:dyDescent="0.25">
      <c r="E145" s="24"/>
      <c r="F145" s="24"/>
      <c r="W145" s="35"/>
    </row>
    <row r="146" spans="5:23" ht="15.75" customHeight="1" x14ac:dyDescent="0.25">
      <c r="E146" s="24"/>
      <c r="F146" s="24"/>
      <c r="W146" s="35"/>
    </row>
    <row r="147" spans="5:23" ht="15.75" customHeight="1" x14ac:dyDescent="0.25">
      <c r="E147" s="24"/>
      <c r="F147" s="24"/>
      <c r="W147" s="35"/>
    </row>
    <row r="148" spans="5:23" ht="15.75" customHeight="1" x14ac:dyDescent="0.25">
      <c r="E148" s="24"/>
      <c r="F148" s="24"/>
      <c r="W148" s="35"/>
    </row>
    <row r="149" spans="5:23" ht="15.75" customHeight="1" x14ac:dyDescent="0.25">
      <c r="E149" s="24"/>
      <c r="F149" s="24"/>
      <c r="W149" s="35"/>
    </row>
    <row r="150" spans="5:23" ht="15.75" customHeight="1" x14ac:dyDescent="0.25">
      <c r="E150" s="24"/>
      <c r="F150" s="24"/>
      <c r="W150" s="35"/>
    </row>
    <row r="151" spans="5:23" ht="15.75" customHeight="1" x14ac:dyDescent="0.25">
      <c r="E151" s="24"/>
      <c r="F151" s="24"/>
      <c r="W151" s="35"/>
    </row>
    <row r="152" spans="5:23" ht="15.75" customHeight="1" x14ac:dyDescent="0.25">
      <c r="E152" s="24"/>
      <c r="F152" s="24"/>
      <c r="W152" s="35"/>
    </row>
    <row r="153" spans="5:23" ht="15.75" customHeight="1" x14ac:dyDescent="0.25">
      <c r="E153" s="24"/>
      <c r="F153" s="24"/>
      <c r="W153" s="35"/>
    </row>
    <row r="154" spans="5:23" ht="15.75" customHeight="1" x14ac:dyDescent="0.25">
      <c r="E154" s="24"/>
      <c r="F154" s="24"/>
      <c r="W154" s="35"/>
    </row>
    <row r="155" spans="5:23" ht="15.75" customHeight="1" x14ac:dyDescent="0.25">
      <c r="E155" s="24"/>
      <c r="F155" s="24"/>
      <c r="W155" s="35"/>
    </row>
    <row r="156" spans="5:23" ht="15.75" customHeight="1" x14ac:dyDescent="0.25">
      <c r="E156" s="24"/>
      <c r="F156" s="24"/>
      <c r="W156" s="35"/>
    </row>
    <row r="157" spans="5:23" ht="15.75" customHeight="1" x14ac:dyDescent="0.25">
      <c r="E157" s="24"/>
      <c r="F157" s="24"/>
      <c r="W157" s="35"/>
    </row>
    <row r="158" spans="5:23" ht="15.75" customHeight="1" x14ac:dyDescent="0.25">
      <c r="E158" s="24"/>
      <c r="F158" s="24"/>
      <c r="W158" s="35"/>
    </row>
    <row r="159" spans="5:23" ht="15.75" customHeight="1" x14ac:dyDescent="0.25">
      <c r="E159" s="24"/>
      <c r="F159" s="24"/>
      <c r="W159" s="35"/>
    </row>
    <row r="160" spans="5:23" ht="15.75" customHeight="1" x14ac:dyDescent="0.25">
      <c r="E160" s="24"/>
      <c r="F160" s="24"/>
      <c r="W160" s="35"/>
    </row>
    <row r="161" spans="5:23" ht="15.75" customHeight="1" x14ac:dyDescent="0.25">
      <c r="E161" s="24"/>
      <c r="F161" s="24"/>
      <c r="W161" s="35"/>
    </row>
    <row r="162" spans="5:23" ht="15.75" customHeight="1" x14ac:dyDescent="0.25">
      <c r="E162" s="24"/>
      <c r="F162" s="24"/>
      <c r="W162" s="35"/>
    </row>
    <row r="163" spans="5:23" ht="15.75" customHeight="1" x14ac:dyDescent="0.25">
      <c r="E163" s="24"/>
      <c r="F163" s="24"/>
      <c r="W163" s="35"/>
    </row>
    <row r="164" spans="5:23" ht="15.75" customHeight="1" x14ac:dyDescent="0.25">
      <c r="E164" s="24"/>
      <c r="F164" s="24"/>
      <c r="W164" s="35"/>
    </row>
    <row r="165" spans="5:23" ht="15.75" customHeight="1" x14ac:dyDescent="0.25">
      <c r="E165" s="24"/>
      <c r="F165" s="24"/>
      <c r="W165" s="35"/>
    </row>
    <row r="166" spans="5:23" ht="15.75" customHeight="1" x14ac:dyDescent="0.25">
      <c r="E166" s="24"/>
      <c r="F166" s="24"/>
      <c r="W166" s="35"/>
    </row>
    <row r="167" spans="5:23" ht="15.75" customHeight="1" x14ac:dyDescent="0.25">
      <c r="E167" s="24"/>
      <c r="F167" s="24"/>
      <c r="W167" s="35"/>
    </row>
    <row r="168" spans="5:23" ht="15.75" customHeight="1" x14ac:dyDescent="0.25">
      <c r="E168" s="24"/>
      <c r="F168" s="24"/>
      <c r="W168" s="35"/>
    </row>
    <row r="169" spans="5:23" ht="15.75" customHeight="1" x14ac:dyDescent="0.25">
      <c r="E169" s="24"/>
      <c r="F169" s="24"/>
      <c r="W169" s="35"/>
    </row>
    <row r="170" spans="5:23" ht="15.75" customHeight="1" x14ac:dyDescent="0.25">
      <c r="E170" s="24"/>
      <c r="F170" s="24"/>
      <c r="W170" s="35"/>
    </row>
    <row r="171" spans="5:23" ht="15.75" customHeight="1" x14ac:dyDescent="0.25">
      <c r="E171" s="24"/>
      <c r="F171" s="24"/>
      <c r="W171" s="35"/>
    </row>
    <row r="172" spans="5:23" ht="15.75" customHeight="1" x14ac:dyDescent="0.25">
      <c r="E172" s="24"/>
      <c r="F172" s="24"/>
      <c r="W172" s="35"/>
    </row>
    <row r="173" spans="5:23" ht="15.75" customHeight="1" x14ac:dyDescent="0.25">
      <c r="E173" s="24"/>
      <c r="F173" s="24"/>
      <c r="W173" s="35"/>
    </row>
    <row r="174" spans="5:23" ht="15.75" customHeight="1" x14ac:dyDescent="0.25">
      <c r="E174" s="24"/>
      <c r="F174" s="24"/>
      <c r="W174" s="35"/>
    </row>
    <row r="175" spans="5:23" ht="15.75" customHeight="1" x14ac:dyDescent="0.25">
      <c r="E175" s="24"/>
      <c r="F175" s="24"/>
      <c r="W175" s="35"/>
    </row>
    <row r="176" spans="5:23" ht="15.75" customHeight="1" x14ac:dyDescent="0.25">
      <c r="E176" s="24"/>
      <c r="F176" s="24"/>
      <c r="W176" s="35"/>
    </row>
    <row r="177" spans="5:23" ht="15.75" customHeight="1" x14ac:dyDescent="0.25">
      <c r="E177" s="24"/>
      <c r="F177" s="24"/>
      <c r="W177" s="35"/>
    </row>
    <row r="178" spans="5:23" ht="15.75" customHeight="1" x14ac:dyDescent="0.25">
      <c r="E178" s="24"/>
      <c r="F178" s="24"/>
      <c r="W178" s="35"/>
    </row>
    <row r="179" spans="5:23" ht="15.75" customHeight="1" x14ac:dyDescent="0.25">
      <c r="E179" s="24"/>
      <c r="F179" s="24"/>
      <c r="W179" s="35"/>
    </row>
    <row r="180" spans="5:23" ht="15.75" customHeight="1" x14ac:dyDescent="0.25">
      <c r="E180" s="24"/>
      <c r="F180" s="24"/>
      <c r="W180" s="35"/>
    </row>
    <row r="181" spans="5:23" ht="15.75" customHeight="1" x14ac:dyDescent="0.25">
      <c r="E181" s="24"/>
      <c r="F181" s="24"/>
      <c r="W181" s="35"/>
    </row>
    <row r="182" spans="5:23" ht="15.75" customHeight="1" x14ac:dyDescent="0.25">
      <c r="E182" s="24"/>
      <c r="F182" s="24"/>
      <c r="W182" s="35"/>
    </row>
    <row r="183" spans="5:23" ht="15.75" customHeight="1" x14ac:dyDescent="0.25">
      <c r="E183" s="24"/>
      <c r="F183" s="24"/>
      <c r="W183" s="35"/>
    </row>
    <row r="184" spans="5:23" ht="15.75" customHeight="1" x14ac:dyDescent="0.25">
      <c r="E184" s="24"/>
      <c r="F184" s="24"/>
      <c r="W184" s="35"/>
    </row>
    <row r="185" spans="5:23" ht="15.75" customHeight="1" x14ac:dyDescent="0.25">
      <c r="E185" s="24"/>
      <c r="F185" s="24"/>
      <c r="W185" s="35"/>
    </row>
    <row r="186" spans="5:23" ht="15.75" customHeight="1" x14ac:dyDescent="0.25">
      <c r="E186" s="24"/>
      <c r="F186" s="24"/>
      <c r="W186" s="35"/>
    </row>
    <row r="187" spans="5:23" ht="15.75" customHeight="1" x14ac:dyDescent="0.25">
      <c r="E187" s="24"/>
      <c r="F187" s="24"/>
      <c r="W187" s="35"/>
    </row>
    <row r="188" spans="5:23" ht="15.75" customHeight="1" x14ac:dyDescent="0.25">
      <c r="E188" s="24"/>
      <c r="F188" s="24"/>
      <c r="W188" s="35"/>
    </row>
    <row r="189" spans="5:23" ht="15.75" customHeight="1" x14ac:dyDescent="0.25">
      <c r="E189" s="24"/>
      <c r="F189" s="24"/>
      <c r="W189" s="35"/>
    </row>
    <row r="190" spans="5:23" ht="15.75" customHeight="1" x14ac:dyDescent="0.25">
      <c r="E190" s="24"/>
      <c r="F190" s="24"/>
      <c r="W190" s="35"/>
    </row>
    <row r="191" spans="5:23" ht="15.75" customHeight="1" x14ac:dyDescent="0.25">
      <c r="E191" s="24"/>
      <c r="F191" s="24"/>
      <c r="W191" s="35"/>
    </row>
    <row r="192" spans="5:23" ht="15.75" customHeight="1" x14ac:dyDescent="0.25">
      <c r="E192" s="24"/>
      <c r="F192" s="24"/>
      <c r="W192" s="35"/>
    </row>
    <row r="193" spans="5:23" ht="15.75" customHeight="1" x14ac:dyDescent="0.25">
      <c r="E193" s="24"/>
      <c r="F193" s="24"/>
      <c r="W193" s="35"/>
    </row>
    <row r="194" spans="5:23" ht="15.75" customHeight="1" x14ac:dyDescent="0.25">
      <c r="E194" s="24"/>
      <c r="F194" s="24"/>
      <c r="W194" s="35"/>
    </row>
    <row r="195" spans="5:23" ht="15.75" customHeight="1" x14ac:dyDescent="0.25">
      <c r="E195" s="24"/>
      <c r="F195" s="24"/>
      <c r="W195" s="35"/>
    </row>
    <row r="196" spans="5:23" ht="15.75" customHeight="1" x14ac:dyDescent="0.25">
      <c r="E196" s="24"/>
      <c r="F196" s="24"/>
      <c r="W196" s="35"/>
    </row>
    <row r="197" spans="5:23" ht="15.75" customHeight="1" x14ac:dyDescent="0.25">
      <c r="E197" s="24"/>
      <c r="F197" s="24"/>
      <c r="W197" s="35"/>
    </row>
    <row r="198" spans="5:23" ht="15.75" customHeight="1" x14ac:dyDescent="0.25">
      <c r="E198" s="24"/>
      <c r="F198" s="24"/>
      <c r="W198" s="35"/>
    </row>
    <row r="199" spans="5:23" ht="15.75" customHeight="1" x14ac:dyDescent="0.25">
      <c r="E199" s="24"/>
      <c r="F199" s="24"/>
      <c r="W199" s="35"/>
    </row>
    <row r="200" spans="5:23" ht="15.75" customHeight="1" x14ac:dyDescent="0.25">
      <c r="E200" s="24"/>
      <c r="F200" s="24"/>
      <c r="W200" s="35"/>
    </row>
    <row r="201" spans="5:23" ht="15.75" customHeight="1" x14ac:dyDescent="0.25">
      <c r="E201" s="24"/>
      <c r="F201" s="24"/>
      <c r="W201" s="35"/>
    </row>
    <row r="202" spans="5:23" ht="15.75" customHeight="1" x14ac:dyDescent="0.25">
      <c r="E202" s="24"/>
      <c r="F202" s="24"/>
      <c r="W202" s="35"/>
    </row>
    <row r="203" spans="5:23" ht="15.75" customHeight="1" x14ac:dyDescent="0.25">
      <c r="E203" s="24"/>
      <c r="F203" s="24"/>
      <c r="W203" s="35"/>
    </row>
    <row r="204" spans="5:23" ht="15.75" customHeight="1" x14ac:dyDescent="0.25">
      <c r="E204" s="24"/>
      <c r="F204" s="24"/>
      <c r="W204" s="35"/>
    </row>
    <row r="205" spans="5:23" ht="15.75" customHeight="1" x14ac:dyDescent="0.25">
      <c r="E205" s="24"/>
      <c r="F205" s="24"/>
      <c r="W205" s="35"/>
    </row>
    <row r="206" spans="5:23" ht="15.75" customHeight="1" x14ac:dyDescent="0.25">
      <c r="E206" s="24"/>
      <c r="F206" s="24"/>
      <c r="W206" s="35"/>
    </row>
    <row r="207" spans="5:23" ht="15.75" customHeight="1" x14ac:dyDescent="0.25">
      <c r="E207" s="24"/>
      <c r="F207" s="24"/>
      <c r="W207" s="35"/>
    </row>
    <row r="208" spans="5:23" ht="15.75" customHeight="1" x14ac:dyDescent="0.25">
      <c r="E208" s="24"/>
      <c r="F208" s="24"/>
      <c r="W208" s="35"/>
    </row>
    <row r="209" spans="5:23" ht="15.75" customHeight="1" x14ac:dyDescent="0.25">
      <c r="E209" s="24"/>
      <c r="F209" s="24"/>
      <c r="W209" s="35"/>
    </row>
    <row r="210" spans="5:23" ht="15.75" customHeight="1" x14ac:dyDescent="0.25">
      <c r="E210" s="24"/>
      <c r="F210" s="24"/>
      <c r="W210" s="35"/>
    </row>
    <row r="211" spans="5:23" ht="15.75" customHeight="1" x14ac:dyDescent="0.25">
      <c r="E211" s="24"/>
      <c r="F211" s="24"/>
      <c r="W211" s="35"/>
    </row>
    <row r="212" spans="5:23" ht="15.75" customHeight="1" x14ac:dyDescent="0.25">
      <c r="E212" s="24"/>
      <c r="F212" s="24"/>
      <c r="W212" s="35"/>
    </row>
    <row r="213" spans="5:23" ht="15.75" customHeight="1" x14ac:dyDescent="0.25">
      <c r="E213" s="24"/>
      <c r="F213" s="24"/>
      <c r="W213" s="35"/>
    </row>
    <row r="214" spans="5:23" ht="15.75" customHeight="1" x14ac:dyDescent="0.25">
      <c r="E214" s="24"/>
      <c r="F214" s="24"/>
      <c r="W214" s="35"/>
    </row>
    <row r="215" spans="5:23" ht="15.75" customHeight="1" x14ac:dyDescent="0.25">
      <c r="E215" s="24"/>
      <c r="F215" s="24"/>
      <c r="W215" s="35"/>
    </row>
    <row r="216" spans="5:23" ht="15.75" customHeight="1" x14ac:dyDescent="0.25">
      <c r="E216" s="24"/>
      <c r="F216" s="24"/>
      <c r="W216" s="35"/>
    </row>
    <row r="217" spans="5:23" ht="15.75" customHeight="1" x14ac:dyDescent="0.25">
      <c r="E217" s="24"/>
      <c r="F217" s="24"/>
      <c r="W217" s="35"/>
    </row>
    <row r="218" spans="5:23" ht="15.75" customHeight="1" x14ac:dyDescent="0.25">
      <c r="E218" s="24"/>
      <c r="F218" s="24"/>
      <c r="W218" s="35"/>
    </row>
    <row r="219" spans="5:23" ht="15.75" customHeight="1" x14ac:dyDescent="0.25">
      <c r="E219" s="24"/>
      <c r="F219" s="24"/>
      <c r="W219" s="35"/>
    </row>
    <row r="220" spans="5:23" ht="15.75" customHeight="1" x14ac:dyDescent="0.25">
      <c r="E220" s="24"/>
      <c r="F220" s="24"/>
      <c r="W220" s="35"/>
    </row>
    <row r="221" spans="5:23" ht="15.75" customHeight="1" x14ac:dyDescent="0.25">
      <c r="E221" s="24"/>
      <c r="F221" s="24"/>
      <c r="W221" s="35"/>
    </row>
    <row r="222" spans="5:23" ht="15.75" customHeight="1" x14ac:dyDescent="0.25">
      <c r="E222" s="24"/>
      <c r="F222" s="24"/>
      <c r="W222" s="35"/>
    </row>
    <row r="223" spans="5:23" ht="15.75" customHeight="1" x14ac:dyDescent="0.25">
      <c r="E223" s="24"/>
      <c r="F223" s="24"/>
      <c r="W223" s="35"/>
    </row>
    <row r="224" spans="5:23" ht="15.75" customHeight="1" x14ac:dyDescent="0.25">
      <c r="E224" s="24"/>
      <c r="F224" s="24"/>
      <c r="W224" s="35"/>
    </row>
    <row r="225" spans="5:23" ht="15.75" customHeight="1" x14ac:dyDescent="0.25">
      <c r="E225" s="24"/>
      <c r="F225" s="24"/>
      <c r="W225" s="35"/>
    </row>
    <row r="226" spans="5:23" ht="15.75" customHeight="1" x14ac:dyDescent="0.25">
      <c r="E226" s="24"/>
      <c r="F226" s="24"/>
      <c r="W226" s="35"/>
    </row>
    <row r="227" spans="5:23" ht="15.75" customHeight="1" x14ac:dyDescent="0.25">
      <c r="E227" s="24"/>
      <c r="F227" s="24"/>
      <c r="W227" s="35"/>
    </row>
    <row r="228" spans="5:23" ht="15.75" customHeight="1" x14ac:dyDescent="0.25">
      <c r="E228" s="24"/>
      <c r="F228" s="24"/>
      <c r="W228" s="35"/>
    </row>
    <row r="229" spans="5:23" ht="15.75" customHeight="1" x14ac:dyDescent="0.25">
      <c r="E229" s="24"/>
      <c r="F229" s="24"/>
      <c r="W229" s="35"/>
    </row>
    <row r="230" spans="5:23" ht="15.75" customHeight="1" x14ac:dyDescent="0.25">
      <c r="E230" s="24"/>
      <c r="F230" s="24"/>
      <c r="W230" s="35"/>
    </row>
    <row r="231" spans="5:23" ht="15.75" customHeight="1" x14ac:dyDescent="0.25">
      <c r="E231" s="24"/>
      <c r="F231" s="24"/>
      <c r="W231" s="35"/>
    </row>
    <row r="232" spans="5:23" ht="15.75" customHeight="1" x14ac:dyDescent="0.25">
      <c r="E232" s="24"/>
      <c r="F232" s="24"/>
      <c r="W232" s="35"/>
    </row>
    <row r="233" spans="5:23" ht="15.75" customHeight="1" x14ac:dyDescent="0.25">
      <c r="E233" s="24"/>
      <c r="F233" s="24"/>
      <c r="W233" s="35"/>
    </row>
    <row r="234" spans="5:23" ht="15.75" customHeight="1" x14ac:dyDescent="0.25">
      <c r="E234" s="24"/>
      <c r="F234" s="24"/>
      <c r="W234" s="35"/>
    </row>
    <row r="235" spans="5:23" ht="15.75" customHeight="1" x14ac:dyDescent="0.25">
      <c r="E235" s="24"/>
      <c r="F235" s="24"/>
      <c r="W235" s="35"/>
    </row>
    <row r="236" spans="5:23" ht="15.75" customHeight="1" x14ac:dyDescent="0.25">
      <c r="E236" s="24"/>
      <c r="F236" s="24"/>
      <c r="W236" s="35"/>
    </row>
    <row r="237" spans="5:23" ht="15.75" customHeight="1" x14ac:dyDescent="0.25">
      <c r="E237" s="24"/>
      <c r="F237" s="24"/>
      <c r="W237" s="35"/>
    </row>
    <row r="238" spans="5:23" ht="15.75" customHeight="1" x14ac:dyDescent="0.25">
      <c r="E238" s="24"/>
      <c r="F238" s="24"/>
      <c r="W238" s="35"/>
    </row>
    <row r="239" spans="5:23" ht="15.75" customHeight="1" x14ac:dyDescent="0.25">
      <c r="E239" s="24"/>
      <c r="F239" s="24"/>
      <c r="W239" s="35"/>
    </row>
    <row r="240" spans="5:23" ht="15.75" customHeight="1" x14ac:dyDescent="0.25">
      <c r="E240" s="24"/>
      <c r="F240" s="24"/>
      <c r="W240" s="35"/>
    </row>
    <row r="241" spans="5:23" ht="15.75" customHeight="1" x14ac:dyDescent="0.25">
      <c r="E241" s="24"/>
      <c r="F241" s="24"/>
      <c r="W241" s="35"/>
    </row>
    <row r="242" spans="5:23" ht="15.75" customHeight="1" x14ac:dyDescent="0.25">
      <c r="E242" s="24"/>
      <c r="F242" s="24"/>
      <c r="W242" s="35"/>
    </row>
    <row r="243" spans="5:23" ht="15.75" customHeight="1" x14ac:dyDescent="0.25">
      <c r="E243" s="24"/>
      <c r="F243" s="24"/>
      <c r="W243" s="35"/>
    </row>
    <row r="244" spans="5:23" ht="15.75" customHeight="1" x14ac:dyDescent="0.25">
      <c r="E244" s="24"/>
      <c r="F244" s="24"/>
      <c r="W244" s="35"/>
    </row>
    <row r="245" spans="5:23" ht="15.75" customHeight="1" x14ac:dyDescent="0.25">
      <c r="E245" s="24"/>
      <c r="F245" s="24"/>
      <c r="W245" s="35"/>
    </row>
    <row r="246" spans="5:23" ht="15.75" customHeight="1" x14ac:dyDescent="0.25">
      <c r="E246" s="24"/>
      <c r="F246" s="24"/>
      <c r="W246" s="35"/>
    </row>
    <row r="247" spans="5:23" ht="15.75" customHeight="1" x14ac:dyDescent="0.25">
      <c r="E247" s="24"/>
      <c r="F247" s="24"/>
      <c r="W247" s="35"/>
    </row>
    <row r="248" spans="5:23" ht="15.75" customHeight="1" x14ac:dyDescent="0.25">
      <c r="E248" s="24"/>
      <c r="F248" s="24"/>
      <c r="W248" s="35"/>
    </row>
    <row r="249" spans="5:23" ht="15.75" customHeight="1" x14ac:dyDescent="0.25">
      <c r="E249" s="24"/>
      <c r="F249" s="24"/>
      <c r="W249" s="35"/>
    </row>
    <row r="250" spans="5:23" ht="15.75" customHeight="1" x14ac:dyDescent="0.25">
      <c r="E250" s="24"/>
      <c r="F250" s="24"/>
      <c r="W250" s="35"/>
    </row>
    <row r="251" spans="5:23" ht="15.75" customHeight="1" x14ac:dyDescent="0.25">
      <c r="E251" s="24"/>
      <c r="F251" s="24"/>
      <c r="W251" s="35"/>
    </row>
    <row r="252" spans="5:23" ht="15.75" customHeight="1" x14ac:dyDescent="0.25">
      <c r="E252" s="24"/>
      <c r="F252" s="24"/>
      <c r="W252" s="35"/>
    </row>
    <row r="253" spans="5:23" ht="15.75" customHeight="1" x14ac:dyDescent="0.25">
      <c r="E253" s="24"/>
      <c r="F253" s="24"/>
      <c r="W253" s="35"/>
    </row>
    <row r="254" spans="5:23" ht="15.75" customHeight="1" x14ac:dyDescent="0.25">
      <c r="E254" s="24"/>
      <c r="F254" s="24"/>
      <c r="W254" s="35"/>
    </row>
    <row r="255" spans="5:23" ht="15.75" customHeight="1" x14ac:dyDescent="0.25">
      <c r="E255" s="24"/>
      <c r="F255" s="24"/>
      <c r="W255" s="35"/>
    </row>
    <row r="256" spans="5:23" ht="15.75" customHeight="1" x14ac:dyDescent="0.25">
      <c r="E256" s="24"/>
      <c r="F256" s="24"/>
      <c r="W256" s="35"/>
    </row>
    <row r="257" spans="5:23" ht="15.75" customHeight="1" x14ac:dyDescent="0.25">
      <c r="E257" s="24"/>
      <c r="F257" s="24"/>
      <c r="W257" s="35"/>
    </row>
    <row r="258" spans="5:23" ht="15.75" customHeight="1" x14ac:dyDescent="0.25">
      <c r="E258" s="24"/>
      <c r="F258" s="24"/>
      <c r="W258" s="35"/>
    </row>
    <row r="259" spans="5:23" ht="15.75" customHeight="1" x14ac:dyDescent="0.25">
      <c r="E259" s="24"/>
      <c r="F259" s="24"/>
      <c r="W259" s="35"/>
    </row>
    <row r="260" spans="5:23" ht="15.75" customHeight="1" x14ac:dyDescent="0.25">
      <c r="E260" s="24"/>
      <c r="F260" s="24"/>
      <c r="W260" s="35"/>
    </row>
    <row r="261" spans="5:23" ht="15.75" customHeight="1" x14ac:dyDescent="0.25">
      <c r="E261" s="24"/>
      <c r="F261" s="24"/>
      <c r="W261" s="35"/>
    </row>
    <row r="262" spans="5:23" ht="15.75" customHeight="1" x14ac:dyDescent="0.25">
      <c r="E262" s="24"/>
      <c r="F262" s="24"/>
      <c r="W262" s="35"/>
    </row>
    <row r="263" spans="5:23" ht="15.75" customHeight="1" x14ac:dyDescent="0.25">
      <c r="E263" s="24"/>
      <c r="F263" s="24"/>
      <c r="W263" s="35"/>
    </row>
    <row r="264" spans="5:23" ht="15.75" customHeight="1" x14ac:dyDescent="0.25">
      <c r="E264" s="24"/>
      <c r="F264" s="24"/>
      <c r="W264" s="35"/>
    </row>
    <row r="265" spans="5:23" ht="15.75" customHeight="1" x14ac:dyDescent="0.25">
      <c r="E265" s="24"/>
      <c r="F265" s="24"/>
      <c r="W265" s="35"/>
    </row>
    <row r="266" spans="5:23" ht="15.75" customHeight="1" x14ac:dyDescent="0.25">
      <c r="E266" s="24"/>
      <c r="F266" s="24"/>
      <c r="W266" s="35"/>
    </row>
    <row r="267" spans="5:23" ht="15.75" customHeight="1" x14ac:dyDescent="0.25">
      <c r="E267" s="24"/>
      <c r="F267" s="24"/>
      <c r="W267" s="35"/>
    </row>
    <row r="268" spans="5:23" ht="15.75" customHeight="1" x14ac:dyDescent="0.25">
      <c r="E268" s="24"/>
      <c r="F268" s="24"/>
      <c r="W268" s="35"/>
    </row>
    <row r="269" spans="5:23" ht="15.75" customHeight="1" x14ac:dyDescent="0.25">
      <c r="E269" s="24"/>
      <c r="F269" s="24"/>
      <c r="W269" s="35"/>
    </row>
    <row r="270" spans="5:23" ht="15.75" customHeight="1" x14ac:dyDescent="0.25">
      <c r="E270" s="24"/>
      <c r="F270" s="24"/>
      <c r="W270" s="35"/>
    </row>
    <row r="271" spans="5:23" ht="15.75" customHeight="1" x14ac:dyDescent="0.25">
      <c r="E271" s="24"/>
      <c r="F271" s="24"/>
      <c r="W271" s="35"/>
    </row>
    <row r="272" spans="5:23" ht="15.75" customHeight="1" x14ac:dyDescent="0.25">
      <c r="E272" s="24"/>
      <c r="F272" s="24"/>
      <c r="W272" s="35"/>
    </row>
    <row r="273" spans="5:23" ht="15.75" customHeight="1" x14ac:dyDescent="0.25">
      <c r="E273" s="24"/>
      <c r="F273" s="24"/>
      <c r="W273" s="35"/>
    </row>
    <row r="274" spans="5:23" ht="15.75" customHeight="1" x14ac:dyDescent="0.25">
      <c r="E274" s="24"/>
      <c r="F274" s="24"/>
      <c r="W274" s="35"/>
    </row>
    <row r="275" spans="5:23" ht="15.75" customHeight="1" x14ac:dyDescent="0.25">
      <c r="E275" s="24"/>
      <c r="F275" s="24"/>
      <c r="W275" s="35"/>
    </row>
    <row r="276" spans="5:23" ht="15.75" customHeight="1" x14ac:dyDescent="0.25">
      <c r="E276" s="24"/>
      <c r="F276" s="24"/>
      <c r="W276" s="35"/>
    </row>
    <row r="277" spans="5:23" ht="15.75" customHeight="1" x14ac:dyDescent="0.25">
      <c r="E277" s="24"/>
      <c r="F277" s="24"/>
      <c r="W277" s="35"/>
    </row>
    <row r="278" spans="5:23" ht="15.75" customHeight="1" x14ac:dyDescent="0.25">
      <c r="E278" s="24"/>
      <c r="F278" s="24"/>
      <c r="W278" s="35"/>
    </row>
    <row r="279" spans="5:23" ht="15.75" customHeight="1" x14ac:dyDescent="0.25">
      <c r="E279" s="24"/>
      <c r="F279" s="24"/>
      <c r="W279" s="35"/>
    </row>
    <row r="280" spans="5:23" ht="15.75" customHeight="1" x14ac:dyDescent="0.25">
      <c r="E280" s="24"/>
      <c r="F280" s="24"/>
      <c r="W280" s="35"/>
    </row>
    <row r="281" spans="5:23" ht="15.75" customHeight="1" x14ac:dyDescent="0.25">
      <c r="E281" s="24"/>
      <c r="F281" s="24"/>
      <c r="W281" s="35"/>
    </row>
    <row r="282" spans="5:23" ht="15.75" customHeight="1" x14ac:dyDescent="0.25">
      <c r="E282" s="24"/>
      <c r="F282" s="24"/>
      <c r="W282" s="35"/>
    </row>
    <row r="283" spans="5:23" ht="15.75" customHeight="1" x14ac:dyDescent="0.25">
      <c r="E283" s="24"/>
      <c r="F283" s="24"/>
      <c r="W283" s="35"/>
    </row>
    <row r="284" spans="5:23" ht="15.75" customHeight="1" x14ac:dyDescent="0.25">
      <c r="E284" s="24"/>
      <c r="F284" s="24"/>
      <c r="W284" s="35"/>
    </row>
    <row r="285" spans="5:23" ht="15.75" customHeight="1" x14ac:dyDescent="0.25">
      <c r="E285" s="24"/>
      <c r="F285" s="24"/>
      <c r="W285" s="35"/>
    </row>
    <row r="286" spans="5:23" ht="15.75" customHeight="1" x14ac:dyDescent="0.25">
      <c r="E286" s="24"/>
      <c r="F286" s="24"/>
      <c r="W286" s="35"/>
    </row>
    <row r="287" spans="5:23" ht="15.75" customHeight="1" x14ac:dyDescent="0.25">
      <c r="E287" s="24"/>
      <c r="F287" s="24"/>
      <c r="W287" s="35"/>
    </row>
    <row r="288" spans="5:23" ht="15.75" customHeight="1" x14ac:dyDescent="0.25">
      <c r="E288" s="24"/>
      <c r="F288" s="24"/>
      <c r="W288" s="35"/>
    </row>
    <row r="289" spans="5:23" ht="15.75" customHeight="1" x14ac:dyDescent="0.25">
      <c r="E289" s="24"/>
      <c r="F289" s="24"/>
      <c r="W289" s="35"/>
    </row>
    <row r="290" spans="5:23" ht="15.75" customHeight="1" x14ac:dyDescent="0.25">
      <c r="E290" s="24"/>
      <c r="F290" s="24"/>
      <c r="W290" s="35"/>
    </row>
    <row r="291" spans="5:23" ht="15.75" customHeight="1" x14ac:dyDescent="0.25">
      <c r="E291" s="24"/>
      <c r="F291" s="24"/>
      <c r="W291" s="35"/>
    </row>
    <row r="292" spans="5:23" ht="15.75" customHeight="1" x14ac:dyDescent="0.25">
      <c r="E292" s="24"/>
      <c r="F292" s="24"/>
      <c r="W292" s="35"/>
    </row>
    <row r="293" spans="5:23" ht="15.75" customHeight="1" x14ac:dyDescent="0.25">
      <c r="E293" s="24"/>
      <c r="F293" s="24"/>
      <c r="W293" s="35"/>
    </row>
    <row r="294" spans="5:23" ht="15.75" customHeight="1" x14ac:dyDescent="0.25">
      <c r="E294" s="24"/>
      <c r="F294" s="24"/>
      <c r="W294" s="35"/>
    </row>
    <row r="295" spans="5:23" ht="15.75" customHeight="1" x14ac:dyDescent="0.25">
      <c r="E295" s="24"/>
      <c r="F295" s="24"/>
      <c r="W295" s="35"/>
    </row>
    <row r="296" spans="5:23" ht="15.75" customHeight="1" x14ac:dyDescent="0.25">
      <c r="E296" s="24"/>
      <c r="F296" s="24"/>
      <c r="W296" s="35"/>
    </row>
    <row r="297" spans="5:23" ht="15.75" customHeight="1" x14ac:dyDescent="0.25">
      <c r="E297" s="24"/>
      <c r="F297" s="24"/>
      <c r="W297" s="35"/>
    </row>
    <row r="298" spans="5:23" ht="15.75" customHeight="1" x14ac:dyDescent="0.25">
      <c r="E298" s="24"/>
      <c r="F298" s="24"/>
      <c r="W298" s="35"/>
    </row>
    <row r="299" spans="5:23" ht="15.75" customHeight="1" x14ac:dyDescent="0.25">
      <c r="E299" s="24"/>
      <c r="F299" s="24"/>
      <c r="W299" s="35"/>
    </row>
    <row r="300" spans="5:23" ht="15.75" customHeight="1" x14ac:dyDescent="0.25">
      <c r="E300" s="24"/>
      <c r="F300" s="24"/>
      <c r="W300" s="35"/>
    </row>
    <row r="301" spans="5:23" ht="15.75" customHeight="1" x14ac:dyDescent="0.25">
      <c r="E301" s="24"/>
      <c r="F301" s="24"/>
      <c r="W301" s="35"/>
    </row>
    <row r="302" spans="5:23" ht="15.75" customHeight="1" x14ac:dyDescent="0.25">
      <c r="E302" s="24"/>
      <c r="F302" s="24"/>
      <c r="W302" s="35"/>
    </row>
    <row r="303" spans="5:23" ht="15.75" customHeight="1" x14ac:dyDescent="0.25">
      <c r="E303" s="24"/>
      <c r="F303" s="24"/>
      <c r="W303" s="35"/>
    </row>
    <row r="304" spans="5:23" ht="15.75" customHeight="1" x14ac:dyDescent="0.25">
      <c r="E304" s="24"/>
      <c r="F304" s="24"/>
      <c r="W304" s="35"/>
    </row>
    <row r="305" spans="5:23" ht="15.75" customHeight="1" x14ac:dyDescent="0.25">
      <c r="E305" s="24"/>
      <c r="F305" s="24"/>
      <c r="W305" s="35"/>
    </row>
    <row r="306" spans="5:23" ht="15.75" customHeight="1" x14ac:dyDescent="0.25">
      <c r="E306" s="24"/>
      <c r="F306" s="24"/>
      <c r="W306" s="35"/>
    </row>
    <row r="307" spans="5:23" ht="15.75" customHeight="1" x14ac:dyDescent="0.25">
      <c r="E307" s="24"/>
      <c r="F307" s="24"/>
      <c r="W307" s="35"/>
    </row>
    <row r="308" spans="5:23" ht="15.75" customHeight="1" x14ac:dyDescent="0.25">
      <c r="E308" s="24"/>
      <c r="F308" s="24"/>
      <c r="W308" s="35"/>
    </row>
    <row r="309" spans="5:23" ht="15.75" customHeight="1" x14ac:dyDescent="0.25">
      <c r="E309" s="24"/>
      <c r="F309" s="24"/>
      <c r="W309" s="35"/>
    </row>
    <row r="310" spans="5:23" ht="15.75" customHeight="1" x14ac:dyDescent="0.25">
      <c r="E310" s="24"/>
      <c r="F310" s="24"/>
      <c r="W310" s="35"/>
    </row>
    <row r="311" spans="5:23" ht="15.75" customHeight="1" x14ac:dyDescent="0.25">
      <c r="E311" s="24"/>
      <c r="F311" s="24"/>
      <c r="W311" s="35"/>
    </row>
    <row r="312" spans="5:23" ht="15.75" customHeight="1" x14ac:dyDescent="0.25">
      <c r="E312" s="24"/>
      <c r="F312" s="24"/>
      <c r="W312" s="35"/>
    </row>
    <row r="313" spans="5:23" ht="15.75" customHeight="1" x14ac:dyDescent="0.25">
      <c r="E313" s="24"/>
      <c r="F313" s="24"/>
      <c r="W313" s="35"/>
    </row>
    <row r="314" spans="5:23" ht="15.75" customHeight="1" x14ac:dyDescent="0.25">
      <c r="E314" s="24"/>
      <c r="F314" s="24"/>
      <c r="W314" s="35"/>
    </row>
    <row r="315" spans="5:23" ht="15.75" customHeight="1" x14ac:dyDescent="0.25">
      <c r="E315" s="24"/>
      <c r="F315" s="24"/>
      <c r="W315" s="35"/>
    </row>
    <row r="316" spans="5:23" ht="15.75" customHeight="1" x14ac:dyDescent="0.25">
      <c r="E316" s="24"/>
      <c r="F316" s="24"/>
      <c r="W316" s="35"/>
    </row>
    <row r="317" spans="5:23" ht="15.75" customHeight="1" x14ac:dyDescent="0.25">
      <c r="E317" s="24"/>
      <c r="F317" s="24"/>
      <c r="W317" s="35"/>
    </row>
    <row r="318" spans="5:23" ht="15.75" customHeight="1" x14ac:dyDescent="0.25">
      <c r="E318" s="24"/>
      <c r="F318" s="24"/>
      <c r="W318" s="35"/>
    </row>
    <row r="319" spans="5:23" ht="15.75" customHeight="1" x14ac:dyDescent="0.25">
      <c r="E319" s="24"/>
      <c r="F319" s="24"/>
      <c r="W319" s="35"/>
    </row>
    <row r="320" spans="5:23" ht="15.75" customHeight="1" x14ac:dyDescent="0.25">
      <c r="E320" s="24"/>
      <c r="F320" s="24"/>
      <c r="W320" s="35"/>
    </row>
    <row r="321" spans="5:23" ht="15.75" customHeight="1" x14ac:dyDescent="0.25">
      <c r="E321" s="24"/>
      <c r="F321" s="24"/>
      <c r="W321" s="35"/>
    </row>
    <row r="322" spans="5:23" ht="15.75" customHeight="1" x14ac:dyDescent="0.25">
      <c r="E322" s="24"/>
      <c r="F322" s="24"/>
      <c r="W322" s="35"/>
    </row>
    <row r="323" spans="5:23" ht="15.75" customHeight="1" x14ac:dyDescent="0.25">
      <c r="E323" s="24"/>
      <c r="F323" s="24"/>
      <c r="W323" s="35"/>
    </row>
    <row r="324" spans="5:23" ht="15.75" customHeight="1" x14ac:dyDescent="0.25">
      <c r="E324" s="24"/>
      <c r="F324" s="24"/>
      <c r="W324" s="35"/>
    </row>
    <row r="325" spans="5:23" ht="15.75" customHeight="1" x14ac:dyDescent="0.25">
      <c r="E325" s="24"/>
      <c r="F325" s="24"/>
      <c r="W325" s="35"/>
    </row>
    <row r="326" spans="5:23" ht="15.75" customHeight="1" x14ac:dyDescent="0.25">
      <c r="E326" s="24"/>
      <c r="F326" s="24"/>
      <c r="W326" s="35"/>
    </row>
    <row r="327" spans="5:23" ht="15.75" customHeight="1" x14ac:dyDescent="0.25">
      <c r="E327" s="24"/>
      <c r="F327" s="24"/>
      <c r="W327" s="35"/>
    </row>
    <row r="328" spans="5:23" ht="15.75" customHeight="1" x14ac:dyDescent="0.25">
      <c r="E328" s="24"/>
      <c r="F328" s="24"/>
      <c r="W328" s="35"/>
    </row>
    <row r="329" spans="5:23" ht="15.75" customHeight="1" x14ac:dyDescent="0.25">
      <c r="E329" s="24"/>
      <c r="F329" s="24"/>
      <c r="W329" s="35"/>
    </row>
    <row r="330" spans="5:23" ht="15.75" customHeight="1" x14ac:dyDescent="0.25">
      <c r="E330" s="24"/>
      <c r="F330" s="24"/>
      <c r="W330" s="35"/>
    </row>
    <row r="331" spans="5:23" ht="15.75" customHeight="1" x14ac:dyDescent="0.25">
      <c r="E331" s="24"/>
      <c r="F331" s="24"/>
      <c r="W331" s="35"/>
    </row>
    <row r="332" spans="5:23" ht="15.75" customHeight="1" x14ac:dyDescent="0.25">
      <c r="E332" s="24"/>
      <c r="F332" s="24"/>
      <c r="W332" s="35"/>
    </row>
    <row r="333" spans="5:23" ht="15.75" customHeight="1" x14ac:dyDescent="0.25">
      <c r="E333" s="24"/>
      <c r="F333" s="24"/>
      <c r="W333" s="35"/>
    </row>
    <row r="334" spans="5:23" ht="15.75" customHeight="1" x14ac:dyDescent="0.25">
      <c r="E334" s="24"/>
      <c r="F334" s="24"/>
      <c r="W334" s="35"/>
    </row>
    <row r="335" spans="5:23" ht="15.75" customHeight="1" x14ac:dyDescent="0.25">
      <c r="E335" s="24"/>
      <c r="F335" s="24"/>
      <c r="W335" s="35"/>
    </row>
    <row r="336" spans="5:23" ht="15.75" customHeight="1" x14ac:dyDescent="0.25">
      <c r="E336" s="24"/>
      <c r="F336" s="24"/>
      <c r="W336" s="35"/>
    </row>
    <row r="337" spans="5:23" ht="15.75" customHeight="1" x14ac:dyDescent="0.25">
      <c r="E337" s="24"/>
      <c r="F337" s="24"/>
      <c r="W337" s="35"/>
    </row>
    <row r="338" spans="5:23" ht="15.75" customHeight="1" x14ac:dyDescent="0.25">
      <c r="E338" s="24"/>
      <c r="F338" s="24"/>
      <c r="W338" s="35"/>
    </row>
    <row r="339" spans="5:23" ht="15.75" customHeight="1" x14ac:dyDescent="0.25">
      <c r="E339" s="24"/>
      <c r="F339" s="24"/>
      <c r="W339" s="35"/>
    </row>
    <row r="340" spans="5:23" ht="15.75" customHeight="1" x14ac:dyDescent="0.25">
      <c r="E340" s="24"/>
      <c r="F340" s="24"/>
      <c r="W340" s="35"/>
    </row>
    <row r="341" spans="5:23" ht="15.75" customHeight="1" x14ac:dyDescent="0.25">
      <c r="E341" s="24"/>
      <c r="F341" s="24"/>
      <c r="W341" s="35"/>
    </row>
    <row r="342" spans="5:23" ht="15.75" customHeight="1" x14ac:dyDescent="0.25">
      <c r="E342" s="24"/>
      <c r="F342" s="24"/>
      <c r="W342" s="35"/>
    </row>
    <row r="343" spans="5:23" ht="15.75" customHeight="1" x14ac:dyDescent="0.25">
      <c r="E343" s="24"/>
      <c r="F343" s="24"/>
      <c r="W343" s="35"/>
    </row>
    <row r="344" spans="5:23" ht="15.75" customHeight="1" x14ac:dyDescent="0.25">
      <c r="E344" s="24"/>
      <c r="F344" s="24"/>
      <c r="W344" s="35"/>
    </row>
    <row r="345" spans="5:23" ht="15.75" customHeight="1" x14ac:dyDescent="0.25">
      <c r="E345" s="24"/>
      <c r="F345" s="24"/>
      <c r="W345" s="35"/>
    </row>
    <row r="346" spans="5:23" ht="15.75" customHeight="1" x14ac:dyDescent="0.25">
      <c r="E346" s="24"/>
      <c r="F346" s="24"/>
      <c r="W346" s="35"/>
    </row>
    <row r="347" spans="5:23" ht="15.75" customHeight="1" x14ac:dyDescent="0.25">
      <c r="E347" s="24"/>
      <c r="F347" s="24"/>
      <c r="W347" s="35"/>
    </row>
    <row r="348" spans="5:23" ht="15.75" customHeight="1" x14ac:dyDescent="0.25">
      <c r="E348" s="24"/>
      <c r="F348" s="24"/>
      <c r="W348" s="35"/>
    </row>
    <row r="349" spans="5:23" ht="15.75" customHeight="1" x14ac:dyDescent="0.25">
      <c r="E349" s="24"/>
      <c r="F349" s="24"/>
      <c r="W349" s="35"/>
    </row>
    <row r="350" spans="5:23" ht="15.75" customHeight="1" x14ac:dyDescent="0.25">
      <c r="E350" s="24"/>
      <c r="F350" s="24"/>
      <c r="W350" s="35"/>
    </row>
    <row r="351" spans="5:23" ht="15.75" customHeight="1" x14ac:dyDescent="0.25">
      <c r="E351" s="24"/>
      <c r="F351" s="24"/>
      <c r="W351" s="35"/>
    </row>
    <row r="352" spans="5:23" ht="15.75" customHeight="1" x14ac:dyDescent="0.25">
      <c r="E352" s="24"/>
      <c r="F352" s="24"/>
      <c r="W352" s="35"/>
    </row>
    <row r="353" spans="5:23" ht="15.75" customHeight="1" x14ac:dyDescent="0.25">
      <c r="E353" s="24"/>
      <c r="F353" s="24"/>
      <c r="W353" s="35"/>
    </row>
    <row r="354" spans="5:23" ht="15.75" customHeight="1" x14ac:dyDescent="0.25">
      <c r="E354" s="24"/>
      <c r="F354" s="24"/>
      <c r="W354" s="35"/>
    </row>
    <row r="355" spans="5:23" ht="15.75" customHeight="1" x14ac:dyDescent="0.25">
      <c r="E355" s="24"/>
      <c r="F355" s="24"/>
      <c r="W355" s="35"/>
    </row>
    <row r="356" spans="5:23" ht="15.75" customHeight="1" x14ac:dyDescent="0.25">
      <c r="E356" s="24"/>
      <c r="F356" s="24"/>
      <c r="W356" s="35"/>
    </row>
    <row r="357" spans="5:23" ht="15.75" customHeight="1" x14ac:dyDescent="0.25">
      <c r="E357" s="24"/>
      <c r="F357" s="24"/>
      <c r="W357" s="35"/>
    </row>
    <row r="358" spans="5:23" ht="15.75" customHeight="1" x14ac:dyDescent="0.25">
      <c r="E358" s="24"/>
      <c r="F358" s="24"/>
      <c r="W358" s="35"/>
    </row>
    <row r="359" spans="5:23" ht="15.75" customHeight="1" x14ac:dyDescent="0.25">
      <c r="E359" s="24"/>
      <c r="F359" s="24"/>
      <c r="W359" s="35"/>
    </row>
    <row r="360" spans="5:23" ht="15.75" customHeight="1" x14ac:dyDescent="0.25">
      <c r="E360" s="24"/>
      <c r="F360" s="24"/>
      <c r="W360" s="35"/>
    </row>
    <row r="361" spans="5:23" ht="15.75" customHeight="1" x14ac:dyDescent="0.25">
      <c r="E361" s="24"/>
      <c r="F361" s="24"/>
      <c r="W361" s="35"/>
    </row>
    <row r="362" spans="5:23" ht="15.75" customHeight="1" x14ac:dyDescent="0.25">
      <c r="E362" s="24"/>
      <c r="F362" s="24"/>
      <c r="W362" s="35"/>
    </row>
    <row r="363" spans="5:23" ht="15.75" customHeight="1" x14ac:dyDescent="0.25">
      <c r="E363" s="24"/>
      <c r="F363" s="24"/>
      <c r="W363" s="35"/>
    </row>
    <row r="364" spans="5:23" ht="15.75" customHeight="1" x14ac:dyDescent="0.25">
      <c r="E364" s="24"/>
      <c r="F364" s="24"/>
      <c r="W364" s="35"/>
    </row>
    <row r="365" spans="5:23" ht="15.75" customHeight="1" x14ac:dyDescent="0.25">
      <c r="E365" s="24"/>
      <c r="F365" s="24"/>
      <c r="W365" s="35"/>
    </row>
    <row r="366" spans="5:23" ht="15.75" customHeight="1" x14ac:dyDescent="0.25">
      <c r="E366" s="24"/>
      <c r="F366" s="24"/>
      <c r="W366" s="35"/>
    </row>
    <row r="367" spans="5:23" ht="15.75" customHeight="1" x14ac:dyDescent="0.25">
      <c r="E367" s="24"/>
      <c r="F367" s="24"/>
      <c r="W367" s="35"/>
    </row>
    <row r="368" spans="5:23" ht="15.75" customHeight="1" x14ac:dyDescent="0.25">
      <c r="E368" s="24"/>
      <c r="F368" s="24"/>
      <c r="W368" s="35"/>
    </row>
    <row r="369" spans="5:23" ht="15.75" customHeight="1" x14ac:dyDescent="0.25">
      <c r="E369" s="24"/>
      <c r="F369" s="24"/>
      <c r="W369" s="35"/>
    </row>
    <row r="370" spans="5:23" ht="15.75" customHeight="1" x14ac:dyDescent="0.25">
      <c r="E370" s="24"/>
      <c r="F370" s="24"/>
      <c r="W370" s="35"/>
    </row>
    <row r="371" spans="5:23" ht="15.75" customHeight="1" x14ac:dyDescent="0.25">
      <c r="E371" s="24"/>
      <c r="F371" s="24"/>
      <c r="W371" s="35"/>
    </row>
    <row r="372" spans="5:23" ht="15.75" customHeight="1" x14ac:dyDescent="0.25">
      <c r="E372" s="24"/>
      <c r="F372" s="24"/>
      <c r="W372" s="35"/>
    </row>
    <row r="373" spans="5:23" ht="15.75" customHeight="1" x14ac:dyDescent="0.25">
      <c r="E373" s="24"/>
      <c r="F373" s="24"/>
      <c r="W373" s="35"/>
    </row>
    <row r="374" spans="5:23" ht="15.75" customHeight="1" x14ac:dyDescent="0.25">
      <c r="E374" s="24"/>
      <c r="F374" s="24"/>
      <c r="W374" s="35"/>
    </row>
    <row r="375" spans="5:23" ht="15.75" customHeight="1" x14ac:dyDescent="0.25">
      <c r="E375" s="24"/>
      <c r="F375" s="24"/>
      <c r="W375" s="35"/>
    </row>
    <row r="376" spans="5:23" ht="15.75" customHeight="1" x14ac:dyDescent="0.25">
      <c r="E376" s="24"/>
      <c r="F376" s="24"/>
      <c r="W376" s="35"/>
    </row>
    <row r="377" spans="5:23" ht="15.75" customHeight="1" x14ac:dyDescent="0.25">
      <c r="E377" s="24"/>
      <c r="F377" s="24"/>
      <c r="W377" s="35"/>
    </row>
    <row r="378" spans="5:23" ht="15.75" customHeight="1" x14ac:dyDescent="0.25">
      <c r="E378" s="24"/>
      <c r="F378" s="24"/>
      <c r="W378" s="35"/>
    </row>
    <row r="379" spans="5:23" ht="15.75" customHeight="1" x14ac:dyDescent="0.25">
      <c r="E379" s="24"/>
      <c r="F379" s="24"/>
      <c r="W379" s="35"/>
    </row>
    <row r="380" spans="5:23" ht="15.75" customHeight="1" x14ac:dyDescent="0.25">
      <c r="E380" s="24"/>
      <c r="F380" s="24"/>
      <c r="W380" s="35"/>
    </row>
    <row r="381" spans="5:23" ht="15.75" customHeight="1" x14ac:dyDescent="0.25">
      <c r="E381" s="24"/>
      <c r="F381" s="24"/>
      <c r="W381" s="35"/>
    </row>
    <row r="382" spans="5:23" ht="15.75" customHeight="1" x14ac:dyDescent="0.25">
      <c r="E382" s="24"/>
      <c r="F382" s="24"/>
      <c r="W382" s="35"/>
    </row>
    <row r="383" spans="5:23" ht="15.75" customHeight="1" x14ac:dyDescent="0.25">
      <c r="E383" s="24"/>
      <c r="F383" s="24"/>
      <c r="W383" s="35"/>
    </row>
    <row r="384" spans="5:23" ht="15.75" customHeight="1" x14ac:dyDescent="0.25">
      <c r="E384" s="24"/>
      <c r="F384" s="24"/>
      <c r="W384" s="35"/>
    </row>
    <row r="385" spans="5:23" ht="15.75" customHeight="1" x14ac:dyDescent="0.25">
      <c r="E385" s="24"/>
      <c r="F385" s="24"/>
      <c r="W385" s="35"/>
    </row>
    <row r="386" spans="5:23" ht="15.75" customHeight="1" x14ac:dyDescent="0.25">
      <c r="E386" s="24"/>
      <c r="F386" s="24"/>
      <c r="W386" s="35"/>
    </row>
    <row r="387" spans="5:23" ht="15.75" customHeight="1" x14ac:dyDescent="0.25">
      <c r="E387" s="24"/>
      <c r="F387" s="24"/>
      <c r="W387" s="35"/>
    </row>
    <row r="388" spans="5:23" ht="15.75" customHeight="1" x14ac:dyDescent="0.25">
      <c r="E388" s="24"/>
      <c r="F388" s="24"/>
      <c r="W388" s="35"/>
    </row>
    <row r="389" spans="5:23" ht="15.75" customHeight="1" x14ac:dyDescent="0.25">
      <c r="E389" s="24"/>
      <c r="F389" s="24"/>
      <c r="W389" s="35"/>
    </row>
    <row r="390" spans="5:23" ht="15.75" customHeight="1" x14ac:dyDescent="0.25">
      <c r="E390" s="24"/>
      <c r="F390" s="24"/>
      <c r="W390" s="35"/>
    </row>
    <row r="391" spans="5:23" ht="15.75" customHeight="1" x14ac:dyDescent="0.25">
      <c r="E391" s="24"/>
      <c r="F391" s="24"/>
      <c r="W391" s="35"/>
    </row>
    <row r="392" spans="5:23" ht="15.75" customHeight="1" x14ac:dyDescent="0.25">
      <c r="E392" s="24"/>
      <c r="F392" s="24"/>
      <c r="W392" s="35"/>
    </row>
    <row r="393" spans="5:23" ht="15.75" customHeight="1" x14ac:dyDescent="0.25">
      <c r="E393" s="24"/>
      <c r="F393" s="24"/>
      <c r="W393" s="35"/>
    </row>
    <row r="394" spans="5:23" ht="15.75" customHeight="1" x14ac:dyDescent="0.25">
      <c r="E394" s="24"/>
      <c r="F394" s="24"/>
      <c r="W394" s="35"/>
    </row>
    <row r="395" spans="5:23" ht="15.75" customHeight="1" x14ac:dyDescent="0.25">
      <c r="E395" s="24"/>
      <c r="F395" s="24"/>
      <c r="W395" s="35"/>
    </row>
    <row r="396" spans="5:23" ht="15.75" customHeight="1" x14ac:dyDescent="0.25">
      <c r="E396" s="24"/>
      <c r="F396" s="24"/>
      <c r="W396" s="35"/>
    </row>
    <row r="397" spans="5:23" ht="15.75" customHeight="1" x14ac:dyDescent="0.25">
      <c r="E397" s="24"/>
      <c r="F397" s="24"/>
      <c r="W397" s="35"/>
    </row>
    <row r="398" spans="5:23" ht="15.75" customHeight="1" x14ac:dyDescent="0.25">
      <c r="E398" s="24"/>
      <c r="F398" s="24"/>
      <c r="W398" s="35"/>
    </row>
    <row r="399" spans="5:23" ht="15.75" customHeight="1" x14ac:dyDescent="0.25">
      <c r="E399" s="24"/>
      <c r="F399" s="24"/>
      <c r="W399" s="35"/>
    </row>
    <row r="400" spans="5:23" ht="15.75" customHeight="1" x14ac:dyDescent="0.25">
      <c r="E400" s="24"/>
      <c r="F400" s="24"/>
      <c r="W400" s="35"/>
    </row>
    <row r="401" spans="5:23" ht="15.75" customHeight="1" x14ac:dyDescent="0.25">
      <c r="E401" s="24"/>
      <c r="F401" s="24"/>
      <c r="W401" s="35"/>
    </row>
    <row r="402" spans="5:23" ht="15.75" customHeight="1" x14ac:dyDescent="0.25">
      <c r="E402" s="24"/>
      <c r="F402" s="24"/>
      <c r="W402" s="35"/>
    </row>
    <row r="403" spans="5:23" ht="15.75" customHeight="1" x14ac:dyDescent="0.25">
      <c r="E403" s="24"/>
      <c r="F403" s="24"/>
      <c r="W403" s="35"/>
    </row>
    <row r="404" spans="5:23" ht="15.75" customHeight="1" x14ac:dyDescent="0.25">
      <c r="E404" s="24"/>
      <c r="F404" s="24"/>
      <c r="W404" s="35"/>
    </row>
    <row r="405" spans="5:23" ht="15.75" customHeight="1" x14ac:dyDescent="0.25">
      <c r="E405" s="24"/>
      <c r="F405" s="24"/>
      <c r="W405" s="35"/>
    </row>
    <row r="406" spans="5:23" ht="15.75" customHeight="1" x14ac:dyDescent="0.25">
      <c r="E406" s="24"/>
      <c r="F406" s="24"/>
      <c r="W406" s="35"/>
    </row>
    <row r="407" spans="5:23" ht="15.75" customHeight="1" x14ac:dyDescent="0.25">
      <c r="E407" s="24"/>
      <c r="F407" s="24"/>
      <c r="W407" s="35"/>
    </row>
    <row r="408" spans="5:23" ht="15.75" customHeight="1" x14ac:dyDescent="0.25">
      <c r="E408" s="24"/>
      <c r="F408" s="24"/>
      <c r="W408" s="35"/>
    </row>
    <row r="409" spans="5:23" ht="15.75" customHeight="1" x14ac:dyDescent="0.25">
      <c r="E409" s="24"/>
      <c r="F409" s="24"/>
      <c r="W409" s="35"/>
    </row>
    <row r="410" spans="5:23" ht="15.75" customHeight="1" x14ac:dyDescent="0.25">
      <c r="E410" s="24"/>
      <c r="F410" s="24"/>
      <c r="W410" s="35"/>
    </row>
    <row r="411" spans="5:23" ht="15.75" customHeight="1" x14ac:dyDescent="0.25">
      <c r="E411" s="24"/>
      <c r="F411" s="24"/>
      <c r="W411" s="35"/>
    </row>
    <row r="412" spans="5:23" ht="15.75" customHeight="1" x14ac:dyDescent="0.25">
      <c r="E412" s="24"/>
      <c r="F412" s="24"/>
      <c r="W412" s="35"/>
    </row>
    <row r="413" spans="5:23" ht="15.75" customHeight="1" x14ac:dyDescent="0.25">
      <c r="E413" s="24"/>
      <c r="F413" s="24"/>
      <c r="W413" s="35"/>
    </row>
    <row r="414" spans="5:23" ht="15.75" customHeight="1" x14ac:dyDescent="0.25">
      <c r="E414" s="24"/>
      <c r="F414" s="24"/>
      <c r="W414" s="35"/>
    </row>
    <row r="415" spans="5:23" ht="15.75" customHeight="1" x14ac:dyDescent="0.25">
      <c r="E415" s="24"/>
      <c r="F415" s="24"/>
      <c r="W415" s="35"/>
    </row>
    <row r="416" spans="5:23" ht="15.75" customHeight="1" x14ac:dyDescent="0.25">
      <c r="E416" s="24"/>
      <c r="F416" s="24"/>
      <c r="W416" s="35"/>
    </row>
    <row r="417" spans="5:23" ht="15.75" customHeight="1" x14ac:dyDescent="0.25">
      <c r="E417" s="24"/>
      <c r="F417" s="24"/>
      <c r="W417" s="35"/>
    </row>
    <row r="418" spans="5:23" ht="15.75" customHeight="1" x14ac:dyDescent="0.25">
      <c r="E418" s="24"/>
      <c r="F418" s="24"/>
      <c r="W418" s="35"/>
    </row>
    <row r="419" spans="5:23" ht="15.75" customHeight="1" x14ac:dyDescent="0.25">
      <c r="E419" s="24"/>
      <c r="F419" s="24"/>
      <c r="W419" s="35"/>
    </row>
    <row r="420" spans="5:23" ht="15.75" customHeight="1" x14ac:dyDescent="0.25">
      <c r="E420" s="24"/>
      <c r="F420" s="24"/>
      <c r="W420" s="35"/>
    </row>
    <row r="421" spans="5:23" ht="15.75" customHeight="1" x14ac:dyDescent="0.25">
      <c r="E421" s="24"/>
      <c r="F421" s="24"/>
      <c r="W421" s="35"/>
    </row>
    <row r="422" spans="5:23" ht="15.75" customHeight="1" x14ac:dyDescent="0.25">
      <c r="E422" s="24"/>
      <c r="F422" s="24"/>
      <c r="W422" s="35"/>
    </row>
    <row r="423" spans="5:23" ht="15.75" customHeight="1" x14ac:dyDescent="0.25">
      <c r="E423" s="24"/>
      <c r="F423" s="24"/>
      <c r="W423" s="35"/>
    </row>
    <row r="424" spans="5:23" ht="15.75" customHeight="1" x14ac:dyDescent="0.25">
      <c r="E424" s="24"/>
      <c r="F424" s="24"/>
      <c r="W424" s="35"/>
    </row>
    <row r="425" spans="5:23" ht="15.75" customHeight="1" x14ac:dyDescent="0.25">
      <c r="E425" s="24"/>
      <c r="F425" s="24"/>
      <c r="W425" s="35"/>
    </row>
    <row r="426" spans="5:23" ht="15.75" customHeight="1" x14ac:dyDescent="0.25">
      <c r="E426" s="24"/>
      <c r="F426" s="24"/>
      <c r="W426" s="35"/>
    </row>
    <row r="427" spans="5:23" ht="15.75" customHeight="1" x14ac:dyDescent="0.25">
      <c r="E427" s="24"/>
      <c r="F427" s="24"/>
      <c r="W427" s="35"/>
    </row>
    <row r="428" spans="5:23" ht="15.75" customHeight="1" x14ac:dyDescent="0.25">
      <c r="E428" s="24"/>
      <c r="F428" s="24"/>
      <c r="W428" s="35"/>
    </row>
    <row r="429" spans="5:23" ht="15.75" customHeight="1" x14ac:dyDescent="0.25">
      <c r="E429" s="24"/>
      <c r="F429" s="24"/>
      <c r="W429" s="35"/>
    </row>
    <row r="430" spans="5:23" ht="15.75" customHeight="1" x14ac:dyDescent="0.25">
      <c r="E430" s="24"/>
      <c r="F430" s="24"/>
      <c r="W430" s="35"/>
    </row>
    <row r="431" spans="5:23" ht="15.75" customHeight="1" x14ac:dyDescent="0.25">
      <c r="E431" s="24"/>
      <c r="F431" s="24"/>
      <c r="W431" s="35"/>
    </row>
    <row r="432" spans="5:23" ht="15.75" customHeight="1" x14ac:dyDescent="0.25">
      <c r="E432" s="24"/>
      <c r="F432" s="24"/>
      <c r="W432" s="35"/>
    </row>
    <row r="433" spans="5:23" ht="15.75" customHeight="1" x14ac:dyDescent="0.25">
      <c r="E433" s="24"/>
      <c r="F433" s="24"/>
      <c r="W433" s="35"/>
    </row>
    <row r="434" spans="5:23" ht="15.75" customHeight="1" x14ac:dyDescent="0.25">
      <c r="E434" s="24"/>
      <c r="F434" s="24"/>
      <c r="W434" s="35"/>
    </row>
    <row r="435" spans="5:23" ht="15.75" customHeight="1" x14ac:dyDescent="0.25">
      <c r="E435" s="24"/>
      <c r="F435" s="24"/>
      <c r="W435" s="35"/>
    </row>
    <row r="436" spans="5:23" ht="15.75" customHeight="1" x14ac:dyDescent="0.25">
      <c r="E436" s="24"/>
      <c r="F436" s="24"/>
      <c r="W436" s="35"/>
    </row>
    <row r="437" spans="5:23" ht="15.75" customHeight="1" x14ac:dyDescent="0.25">
      <c r="E437" s="24"/>
      <c r="F437" s="24"/>
      <c r="W437" s="35"/>
    </row>
    <row r="438" spans="5:23" ht="15.75" customHeight="1" x14ac:dyDescent="0.25">
      <c r="E438" s="24"/>
      <c r="F438" s="24"/>
      <c r="W438" s="35"/>
    </row>
    <row r="439" spans="5:23" ht="15.75" customHeight="1" x14ac:dyDescent="0.25">
      <c r="E439" s="24"/>
      <c r="F439" s="24"/>
      <c r="W439" s="35"/>
    </row>
    <row r="440" spans="5:23" ht="15.75" customHeight="1" x14ac:dyDescent="0.25">
      <c r="E440" s="24"/>
      <c r="F440" s="24"/>
      <c r="W440" s="35"/>
    </row>
    <row r="441" spans="5:23" ht="15.75" customHeight="1" x14ac:dyDescent="0.25">
      <c r="E441" s="24"/>
      <c r="F441" s="24"/>
      <c r="W441" s="35"/>
    </row>
    <row r="442" spans="5:23" ht="15.75" customHeight="1" x14ac:dyDescent="0.25">
      <c r="E442" s="24"/>
      <c r="F442" s="24"/>
      <c r="W442" s="35"/>
    </row>
    <row r="443" spans="5:23" ht="15.75" customHeight="1" x14ac:dyDescent="0.25">
      <c r="E443" s="24"/>
      <c r="F443" s="24"/>
      <c r="W443" s="35"/>
    </row>
    <row r="444" spans="5:23" ht="15.75" customHeight="1" x14ac:dyDescent="0.25">
      <c r="E444" s="24"/>
      <c r="F444" s="24"/>
      <c r="W444" s="35"/>
    </row>
    <row r="445" spans="5:23" ht="15.75" customHeight="1" x14ac:dyDescent="0.25">
      <c r="E445" s="24"/>
      <c r="F445" s="24"/>
      <c r="W445" s="35"/>
    </row>
    <row r="446" spans="5:23" ht="15.75" customHeight="1" x14ac:dyDescent="0.25">
      <c r="E446" s="24"/>
      <c r="F446" s="24"/>
      <c r="W446" s="35"/>
    </row>
    <row r="447" spans="5:23" ht="15.75" customHeight="1" x14ac:dyDescent="0.25">
      <c r="E447" s="24"/>
      <c r="F447" s="24"/>
      <c r="W447" s="35"/>
    </row>
    <row r="448" spans="5:23" ht="15.75" customHeight="1" x14ac:dyDescent="0.25">
      <c r="E448" s="24"/>
      <c r="F448" s="24"/>
      <c r="W448" s="35"/>
    </row>
    <row r="449" spans="5:23" ht="15.75" customHeight="1" x14ac:dyDescent="0.25">
      <c r="E449" s="24"/>
      <c r="F449" s="24"/>
      <c r="W449" s="35"/>
    </row>
    <row r="450" spans="5:23" ht="15.75" customHeight="1" x14ac:dyDescent="0.25">
      <c r="E450" s="24"/>
      <c r="F450" s="24"/>
      <c r="W450" s="35"/>
    </row>
    <row r="451" spans="5:23" ht="15.75" customHeight="1" x14ac:dyDescent="0.25">
      <c r="E451" s="24"/>
      <c r="F451" s="24"/>
      <c r="W451" s="35"/>
    </row>
    <row r="452" spans="5:23" ht="15.75" customHeight="1" x14ac:dyDescent="0.25">
      <c r="E452" s="24"/>
      <c r="F452" s="24"/>
      <c r="W452" s="35"/>
    </row>
    <row r="453" spans="5:23" ht="15.75" customHeight="1" x14ac:dyDescent="0.25">
      <c r="E453" s="24"/>
      <c r="F453" s="24"/>
      <c r="W453" s="35"/>
    </row>
    <row r="454" spans="5:23" ht="15.75" customHeight="1" x14ac:dyDescent="0.25">
      <c r="E454" s="24"/>
      <c r="F454" s="24"/>
      <c r="W454" s="35"/>
    </row>
    <row r="455" spans="5:23" ht="15.75" customHeight="1" x14ac:dyDescent="0.25">
      <c r="E455" s="24"/>
      <c r="F455" s="24"/>
      <c r="W455" s="35"/>
    </row>
    <row r="456" spans="5:23" ht="15.75" customHeight="1" x14ac:dyDescent="0.25">
      <c r="E456" s="24"/>
      <c r="F456" s="24"/>
      <c r="W456" s="35"/>
    </row>
    <row r="457" spans="5:23" ht="15.75" customHeight="1" x14ac:dyDescent="0.25">
      <c r="E457" s="24"/>
      <c r="F457" s="24"/>
      <c r="W457" s="35"/>
    </row>
    <row r="458" spans="5:23" ht="15.75" customHeight="1" x14ac:dyDescent="0.25">
      <c r="E458" s="24"/>
      <c r="F458" s="24"/>
      <c r="W458" s="35"/>
    </row>
    <row r="459" spans="5:23" ht="15.75" customHeight="1" x14ac:dyDescent="0.25">
      <c r="E459" s="24"/>
      <c r="F459" s="24"/>
      <c r="W459" s="35"/>
    </row>
    <row r="460" spans="5:23" ht="15.75" customHeight="1" x14ac:dyDescent="0.25">
      <c r="E460" s="24"/>
      <c r="F460" s="24"/>
      <c r="W460" s="35"/>
    </row>
    <row r="461" spans="5:23" ht="15.75" customHeight="1" x14ac:dyDescent="0.25">
      <c r="E461" s="24"/>
      <c r="F461" s="24"/>
      <c r="W461" s="35"/>
    </row>
    <row r="462" spans="5:23" ht="15.75" customHeight="1" x14ac:dyDescent="0.25">
      <c r="E462" s="24"/>
      <c r="F462" s="24"/>
      <c r="W462" s="35"/>
    </row>
    <row r="463" spans="5:23" ht="15.75" customHeight="1" x14ac:dyDescent="0.25">
      <c r="E463" s="24"/>
      <c r="F463" s="24"/>
      <c r="W463" s="35"/>
    </row>
    <row r="464" spans="5:23" ht="15.75" customHeight="1" x14ac:dyDescent="0.25">
      <c r="E464" s="24"/>
      <c r="F464" s="24"/>
      <c r="W464" s="35"/>
    </row>
    <row r="465" spans="5:23" ht="15.75" customHeight="1" x14ac:dyDescent="0.25">
      <c r="E465" s="24"/>
      <c r="F465" s="24"/>
      <c r="W465" s="35"/>
    </row>
    <row r="466" spans="5:23" ht="15.75" customHeight="1" x14ac:dyDescent="0.25">
      <c r="E466" s="24"/>
      <c r="F466" s="24"/>
      <c r="W466" s="35"/>
    </row>
    <row r="467" spans="5:23" ht="15.75" customHeight="1" x14ac:dyDescent="0.25">
      <c r="E467" s="24"/>
      <c r="F467" s="24"/>
      <c r="W467" s="35"/>
    </row>
    <row r="468" spans="5:23" ht="15.75" customHeight="1" x14ac:dyDescent="0.25">
      <c r="E468" s="24"/>
      <c r="F468" s="24"/>
      <c r="W468" s="35"/>
    </row>
    <row r="469" spans="5:23" ht="15.75" customHeight="1" x14ac:dyDescent="0.25">
      <c r="E469" s="24"/>
      <c r="F469" s="24"/>
      <c r="W469" s="35"/>
    </row>
    <row r="470" spans="5:23" ht="15.75" customHeight="1" x14ac:dyDescent="0.25">
      <c r="E470" s="24"/>
      <c r="F470" s="24"/>
      <c r="W470" s="35"/>
    </row>
    <row r="471" spans="5:23" ht="15.75" customHeight="1" x14ac:dyDescent="0.25">
      <c r="E471" s="24"/>
      <c r="F471" s="24"/>
      <c r="W471" s="35"/>
    </row>
    <row r="472" spans="5:23" ht="15.75" customHeight="1" x14ac:dyDescent="0.25">
      <c r="E472" s="24"/>
      <c r="F472" s="24"/>
      <c r="W472" s="35"/>
    </row>
    <row r="473" spans="5:23" ht="15.75" customHeight="1" x14ac:dyDescent="0.25">
      <c r="E473" s="24"/>
      <c r="F473" s="24"/>
      <c r="W473" s="35"/>
    </row>
    <row r="474" spans="5:23" ht="15.75" customHeight="1" x14ac:dyDescent="0.25">
      <c r="E474" s="24"/>
      <c r="F474" s="24"/>
      <c r="W474" s="35"/>
    </row>
    <row r="475" spans="5:23" ht="15.75" customHeight="1" x14ac:dyDescent="0.25">
      <c r="E475" s="24"/>
      <c r="F475" s="24"/>
      <c r="W475" s="35"/>
    </row>
    <row r="476" spans="5:23" ht="15.75" customHeight="1" x14ac:dyDescent="0.25">
      <c r="E476" s="24"/>
      <c r="F476" s="24"/>
      <c r="W476" s="35"/>
    </row>
    <row r="477" spans="5:23" ht="15.75" customHeight="1" x14ac:dyDescent="0.25">
      <c r="E477" s="24"/>
      <c r="F477" s="24"/>
      <c r="W477" s="35"/>
    </row>
    <row r="478" spans="5:23" ht="15.75" customHeight="1" x14ac:dyDescent="0.25">
      <c r="E478" s="24"/>
      <c r="F478" s="24"/>
      <c r="W478" s="35"/>
    </row>
    <row r="479" spans="5:23" ht="15.75" customHeight="1" x14ac:dyDescent="0.25">
      <c r="E479" s="24"/>
      <c r="F479" s="24"/>
      <c r="W479" s="35"/>
    </row>
    <row r="480" spans="5:23" ht="15.75" customHeight="1" x14ac:dyDescent="0.25">
      <c r="E480" s="24"/>
      <c r="F480" s="24"/>
      <c r="W480" s="35"/>
    </row>
    <row r="481" spans="5:23" ht="15.75" customHeight="1" x14ac:dyDescent="0.25">
      <c r="E481" s="24"/>
      <c r="F481" s="24"/>
      <c r="W481" s="35"/>
    </row>
    <row r="482" spans="5:23" ht="15.75" customHeight="1" x14ac:dyDescent="0.25">
      <c r="E482" s="24"/>
      <c r="F482" s="24"/>
      <c r="W482" s="35"/>
    </row>
    <row r="483" spans="5:23" ht="15.75" customHeight="1" x14ac:dyDescent="0.25">
      <c r="E483" s="24"/>
      <c r="F483" s="24"/>
      <c r="W483" s="35"/>
    </row>
    <row r="484" spans="5:23" ht="15.75" customHeight="1" x14ac:dyDescent="0.25">
      <c r="E484" s="24"/>
      <c r="F484" s="24"/>
      <c r="W484" s="35"/>
    </row>
    <row r="485" spans="5:23" ht="15.75" customHeight="1" x14ac:dyDescent="0.25">
      <c r="E485" s="24"/>
      <c r="F485" s="24"/>
      <c r="W485" s="35"/>
    </row>
    <row r="486" spans="5:23" ht="15.75" customHeight="1" x14ac:dyDescent="0.25">
      <c r="E486" s="24"/>
      <c r="F486" s="24"/>
      <c r="W486" s="35"/>
    </row>
    <row r="487" spans="5:23" ht="15.75" customHeight="1" x14ac:dyDescent="0.25">
      <c r="E487" s="24"/>
      <c r="F487" s="24"/>
      <c r="W487" s="35"/>
    </row>
    <row r="488" spans="5:23" ht="15.75" customHeight="1" x14ac:dyDescent="0.25">
      <c r="E488" s="24"/>
      <c r="F488" s="24"/>
      <c r="W488" s="35"/>
    </row>
    <row r="489" spans="5:23" ht="15.75" customHeight="1" x14ac:dyDescent="0.25">
      <c r="E489" s="24"/>
      <c r="F489" s="24"/>
      <c r="W489" s="35"/>
    </row>
    <row r="490" spans="5:23" ht="15.75" customHeight="1" x14ac:dyDescent="0.25">
      <c r="E490" s="24"/>
      <c r="F490" s="24"/>
      <c r="W490" s="35"/>
    </row>
    <row r="491" spans="5:23" ht="15.75" customHeight="1" x14ac:dyDescent="0.25">
      <c r="E491" s="24"/>
      <c r="F491" s="24"/>
      <c r="W491" s="35"/>
    </row>
    <row r="492" spans="5:23" ht="15.75" customHeight="1" x14ac:dyDescent="0.25">
      <c r="E492" s="24"/>
      <c r="F492" s="24"/>
      <c r="W492" s="35"/>
    </row>
    <row r="493" spans="5:23" ht="15.75" customHeight="1" x14ac:dyDescent="0.25">
      <c r="E493" s="24"/>
      <c r="F493" s="24"/>
      <c r="W493" s="35"/>
    </row>
    <row r="494" spans="5:23" ht="15.75" customHeight="1" x14ac:dyDescent="0.25">
      <c r="E494" s="24"/>
      <c r="F494" s="24"/>
      <c r="W494" s="35"/>
    </row>
    <row r="495" spans="5:23" ht="15.75" customHeight="1" x14ac:dyDescent="0.25">
      <c r="E495" s="24"/>
      <c r="F495" s="24"/>
      <c r="W495" s="35"/>
    </row>
    <row r="496" spans="5:23" ht="15.75" customHeight="1" x14ac:dyDescent="0.25">
      <c r="E496" s="24"/>
      <c r="F496" s="24"/>
      <c r="W496" s="35"/>
    </row>
    <row r="497" spans="5:23" ht="15.75" customHeight="1" x14ac:dyDescent="0.25">
      <c r="E497" s="24"/>
      <c r="F497" s="24"/>
      <c r="W497" s="35"/>
    </row>
    <row r="498" spans="5:23" ht="15.75" customHeight="1" x14ac:dyDescent="0.25">
      <c r="E498" s="24"/>
      <c r="F498" s="24"/>
      <c r="W498" s="35"/>
    </row>
    <row r="499" spans="5:23" ht="15.75" customHeight="1" x14ac:dyDescent="0.25">
      <c r="E499" s="24"/>
      <c r="F499" s="24"/>
      <c r="W499" s="35"/>
    </row>
    <row r="500" spans="5:23" ht="15.75" customHeight="1" x14ac:dyDescent="0.25">
      <c r="E500" s="24"/>
      <c r="F500" s="24"/>
      <c r="W500" s="35"/>
    </row>
    <row r="501" spans="5:23" ht="15.75" customHeight="1" x14ac:dyDescent="0.25">
      <c r="E501" s="24"/>
      <c r="F501" s="24"/>
      <c r="W501" s="35"/>
    </row>
    <row r="502" spans="5:23" ht="15.75" customHeight="1" x14ac:dyDescent="0.25">
      <c r="E502" s="24"/>
      <c r="F502" s="24"/>
      <c r="W502" s="35"/>
    </row>
    <row r="503" spans="5:23" ht="15.75" customHeight="1" x14ac:dyDescent="0.25">
      <c r="E503" s="24"/>
      <c r="F503" s="24"/>
      <c r="W503" s="35"/>
    </row>
    <row r="504" spans="5:23" ht="15.75" customHeight="1" x14ac:dyDescent="0.25">
      <c r="E504" s="24"/>
      <c r="F504" s="24"/>
      <c r="W504" s="35"/>
    </row>
    <row r="505" spans="5:23" ht="15.75" customHeight="1" x14ac:dyDescent="0.25">
      <c r="E505" s="24"/>
      <c r="F505" s="24"/>
      <c r="W505" s="35"/>
    </row>
    <row r="506" spans="5:23" ht="15.75" customHeight="1" x14ac:dyDescent="0.25">
      <c r="E506" s="24"/>
      <c r="F506" s="24"/>
      <c r="W506" s="35"/>
    </row>
    <row r="507" spans="5:23" ht="15.75" customHeight="1" x14ac:dyDescent="0.25">
      <c r="E507" s="24"/>
      <c r="F507" s="24"/>
      <c r="W507" s="35"/>
    </row>
    <row r="508" spans="5:23" ht="15.75" customHeight="1" x14ac:dyDescent="0.25">
      <c r="E508" s="24"/>
      <c r="F508" s="24"/>
      <c r="W508" s="35"/>
    </row>
    <row r="509" spans="5:23" ht="15.75" customHeight="1" x14ac:dyDescent="0.25">
      <c r="E509" s="24"/>
      <c r="F509" s="24"/>
      <c r="W509" s="35"/>
    </row>
    <row r="510" spans="5:23" ht="15.75" customHeight="1" x14ac:dyDescent="0.25">
      <c r="E510" s="24"/>
      <c r="F510" s="24"/>
      <c r="W510" s="35"/>
    </row>
    <row r="511" spans="5:23" ht="15.75" customHeight="1" x14ac:dyDescent="0.25">
      <c r="E511" s="24"/>
      <c r="F511" s="24"/>
      <c r="W511" s="35"/>
    </row>
    <row r="512" spans="5:23" ht="15.75" customHeight="1" x14ac:dyDescent="0.25">
      <c r="E512" s="24"/>
      <c r="F512" s="24"/>
      <c r="W512" s="35"/>
    </row>
    <row r="513" spans="5:23" ht="15.75" customHeight="1" x14ac:dyDescent="0.25">
      <c r="E513" s="24"/>
      <c r="F513" s="24"/>
      <c r="W513" s="35"/>
    </row>
    <row r="514" spans="5:23" ht="15.75" customHeight="1" x14ac:dyDescent="0.25">
      <c r="E514" s="24"/>
      <c r="F514" s="24"/>
      <c r="W514" s="35"/>
    </row>
    <row r="515" spans="5:23" ht="15.75" customHeight="1" x14ac:dyDescent="0.25">
      <c r="E515" s="24"/>
      <c r="F515" s="24"/>
      <c r="W515" s="35"/>
    </row>
    <row r="516" spans="5:23" ht="15.75" customHeight="1" x14ac:dyDescent="0.25">
      <c r="E516" s="24"/>
      <c r="F516" s="24"/>
      <c r="W516" s="35"/>
    </row>
    <row r="517" spans="5:23" ht="15.75" customHeight="1" x14ac:dyDescent="0.25">
      <c r="E517" s="24"/>
      <c r="F517" s="24"/>
      <c r="W517" s="35"/>
    </row>
    <row r="518" spans="5:23" ht="15.75" customHeight="1" x14ac:dyDescent="0.25">
      <c r="E518" s="24"/>
      <c r="F518" s="24"/>
      <c r="W518" s="35"/>
    </row>
    <row r="519" spans="5:23" ht="15.75" customHeight="1" x14ac:dyDescent="0.25">
      <c r="E519" s="24"/>
      <c r="F519" s="24"/>
      <c r="W519" s="35"/>
    </row>
    <row r="520" spans="5:23" ht="15.75" customHeight="1" x14ac:dyDescent="0.25">
      <c r="E520" s="24"/>
      <c r="F520" s="24"/>
      <c r="W520" s="35"/>
    </row>
    <row r="521" spans="5:23" ht="15.75" customHeight="1" x14ac:dyDescent="0.25">
      <c r="E521" s="24"/>
      <c r="F521" s="24"/>
      <c r="W521" s="35"/>
    </row>
    <row r="522" spans="5:23" ht="15.75" customHeight="1" x14ac:dyDescent="0.25">
      <c r="E522" s="24"/>
      <c r="F522" s="24"/>
      <c r="W522" s="35"/>
    </row>
    <row r="523" spans="5:23" ht="15.75" customHeight="1" x14ac:dyDescent="0.25">
      <c r="E523" s="24"/>
      <c r="F523" s="24"/>
      <c r="W523" s="35"/>
    </row>
    <row r="524" spans="5:23" ht="15.75" customHeight="1" x14ac:dyDescent="0.25">
      <c r="E524" s="24"/>
      <c r="F524" s="24"/>
      <c r="W524" s="35"/>
    </row>
    <row r="525" spans="5:23" ht="15.75" customHeight="1" x14ac:dyDescent="0.25">
      <c r="E525" s="24"/>
      <c r="F525" s="24"/>
      <c r="W525" s="35"/>
    </row>
    <row r="526" spans="5:23" ht="15.75" customHeight="1" x14ac:dyDescent="0.25">
      <c r="E526" s="24"/>
      <c r="F526" s="24"/>
      <c r="W526" s="35"/>
    </row>
    <row r="527" spans="5:23" ht="15.75" customHeight="1" x14ac:dyDescent="0.25">
      <c r="E527" s="24"/>
      <c r="F527" s="24"/>
      <c r="W527" s="35"/>
    </row>
    <row r="528" spans="5:23" ht="15.75" customHeight="1" x14ac:dyDescent="0.25">
      <c r="E528" s="24"/>
      <c r="F528" s="24"/>
      <c r="W528" s="35"/>
    </row>
    <row r="529" spans="5:23" ht="15.75" customHeight="1" x14ac:dyDescent="0.25">
      <c r="E529" s="24"/>
      <c r="F529" s="24"/>
      <c r="W529" s="35"/>
    </row>
    <row r="530" spans="5:23" ht="15.75" customHeight="1" x14ac:dyDescent="0.25">
      <c r="E530" s="24"/>
      <c r="F530" s="24"/>
      <c r="W530" s="35"/>
    </row>
    <row r="531" spans="5:23" ht="15.75" customHeight="1" x14ac:dyDescent="0.25">
      <c r="E531" s="24"/>
      <c r="F531" s="24"/>
      <c r="W531" s="35"/>
    </row>
    <row r="532" spans="5:23" ht="15.75" customHeight="1" x14ac:dyDescent="0.25">
      <c r="E532" s="24"/>
      <c r="F532" s="24"/>
      <c r="W532" s="35"/>
    </row>
    <row r="533" spans="5:23" ht="15.75" customHeight="1" x14ac:dyDescent="0.25">
      <c r="E533" s="24"/>
      <c r="F533" s="24"/>
      <c r="W533" s="35"/>
    </row>
    <row r="534" spans="5:23" ht="15.75" customHeight="1" x14ac:dyDescent="0.25">
      <c r="E534" s="24"/>
      <c r="F534" s="24"/>
      <c r="W534" s="35"/>
    </row>
    <row r="535" spans="5:23" ht="15.75" customHeight="1" x14ac:dyDescent="0.25">
      <c r="E535" s="24"/>
      <c r="F535" s="24"/>
      <c r="W535" s="35"/>
    </row>
    <row r="536" spans="5:23" ht="15.75" customHeight="1" x14ac:dyDescent="0.25">
      <c r="E536" s="24"/>
      <c r="F536" s="24"/>
      <c r="W536" s="35"/>
    </row>
    <row r="537" spans="5:23" ht="15.75" customHeight="1" x14ac:dyDescent="0.25">
      <c r="E537" s="24"/>
      <c r="F537" s="24"/>
      <c r="W537" s="35"/>
    </row>
    <row r="538" spans="5:23" ht="15.75" customHeight="1" x14ac:dyDescent="0.25">
      <c r="E538" s="24"/>
      <c r="F538" s="24"/>
      <c r="W538" s="35"/>
    </row>
    <row r="539" spans="5:23" ht="15.75" customHeight="1" x14ac:dyDescent="0.25">
      <c r="E539" s="24"/>
      <c r="F539" s="24"/>
      <c r="W539" s="35"/>
    </row>
    <row r="540" spans="5:23" ht="15.75" customHeight="1" x14ac:dyDescent="0.25">
      <c r="E540" s="24"/>
      <c r="F540" s="24"/>
      <c r="W540" s="35"/>
    </row>
    <row r="541" spans="5:23" ht="15.75" customHeight="1" x14ac:dyDescent="0.25">
      <c r="E541" s="24"/>
      <c r="F541" s="24"/>
      <c r="W541" s="35"/>
    </row>
    <row r="542" spans="5:23" ht="15.75" customHeight="1" x14ac:dyDescent="0.25">
      <c r="E542" s="24"/>
      <c r="F542" s="24"/>
      <c r="W542" s="35"/>
    </row>
    <row r="543" spans="5:23" ht="15.75" customHeight="1" x14ac:dyDescent="0.25">
      <c r="E543" s="24"/>
      <c r="F543" s="24"/>
      <c r="W543" s="35"/>
    </row>
    <row r="544" spans="5:23" ht="15.75" customHeight="1" x14ac:dyDescent="0.25">
      <c r="E544" s="24"/>
      <c r="F544" s="24"/>
      <c r="W544" s="35"/>
    </row>
    <row r="545" spans="5:23" ht="15.75" customHeight="1" x14ac:dyDescent="0.25">
      <c r="E545" s="24"/>
      <c r="F545" s="24"/>
      <c r="W545" s="35"/>
    </row>
    <row r="546" spans="5:23" ht="15.75" customHeight="1" x14ac:dyDescent="0.25">
      <c r="E546" s="24"/>
      <c r="F546" s="24"/>
      <c r="W546" s="35"/>
    </row>
    <row r="547" spans="5:23" ht="15.75" customHeight="1" x14ac:dyDescent="0.25">
      <c r="E547" s="24"/>
      <c r="F547" s="24"/>
      <c r="W547" s="35"/>
    </row>
    <row r="548" spans="5:23" ht="15.75" customHeight="1" x14ac:dyDescent="0.25">
      <c r="E548" s="24"/>
      <c r="F548" s="24"/>
      <c r="W548" s="35"/>
    </row>
    <row r="549" spans="5:23" ht="15.75" customHeight="1" x14ac:dyDescent="0.25">
      <c r="E549" s="24"/>
      <c r="F549" s="24"/>
      <c r="W549" s="35"/>
    </row>
    <row r="550" spans="5:23" ht="15.75" customHeight="1" x14ac:dyDescent="0.25">
      <c r="E550" s="24"/>
      <c r="F550" s="24"/>
      <c r="W550" s="35"/>
    </row>
    <row r="551" spans="5:23" ht="15.75" customHeight="1" x14ac:dyDescent="0.25">
      <c r="E551" s="24"/>
      <c r="F551" s="24"/>
      <c r="W551" s="35"/>
    </row>
    <row r="552" spans="5:23" ht="15.75" customHeight="1" x14ac:dyDescent="0.25">
      <c r="E552" s="24"/>
      <c r="F552" s="24"/>
      <c r="W552" s="35"/>
    </row>
    <row r="553" spans="5:23" ht="15.75" customHeight="1" x14ac:dyDescent="0.25">
      <c r="E553" s="24"/>
      <c r="F553" s="24"/>
      <c r="W553" s="35"/>
    </row>
    <row r="554" spans="5:23" ht="15.75" customHeight="1" x14ac:dyDescent="0.25">
      <c r="E554" s="24"/>
      <c r="F554" s="24"/>
      <c r="W554" s="35"/>
    </row>
    <row r="555" spans="5:23" ht="15.75" customHeight="1" x14ac:dyDescent="0.25">
      <c r="E555" s="24"/>
      <c r="F555" s="24"/>
      <c r="W555" s="35"/>
    </row>
    <row r="556" spans="5:23" ht="15.75" customHeight="1" x14ac:dyDescent="0.25">
      <c r="E556" s="24"/>
      <c r="F556" s="24"/>
      <c r="W556" s="35"/>
    </row>
    <row r="557" spans="5:23" ht="15.75" customHeight="1" x14ac:dyDescent="0.25">
      <c r="E557" s="24"/>
      <c r="F557" s="24"/>
      <c r="W557" s="35"/>
    </row>
    <row r="558" spans="5:23" ht="15.75" customHeight="1" x14ac:dyDescent="0.25">
      <c r="E558" s="24"/>
      <c r="F558" s="24"/>
      <c r="W558" s="35"/>
    </row>
    <row r="559" spans="5:23" ht="15.75" customHeight="1" x14ac:dyDescent="0.25">
      <c r="E559" s="24"/>
      <c r="F559" s="24"/>
      <c r="W559" s="35"/>
    </row>
    <row r="560" spans="5:23" ht="15.75" customHeight="1" x14ac:dyDescent="0.25">
      <c r="E560" s="24"/>
      <c r="F560" s="24"/>
      <c r="W560" s="35"/>
    </row>
    <row r="561" spans="5:23" ht="15.75" customHeight="1" x14ac:dyDescent="0.25">
      <c r="E561" s="24"/>
      <c r="F561" s="24"/>
      <c r="W561" s="35"/>
    </row>
    <row r="562" spans="5:23" ht="15.75" customHeight="1" x14ac:dyDescent="0.25">
      <c r="E562" s="24"/>
      <c r="F562" s="24"/>
      <c r="W562" s="35"/>
    </row>
    <row r="563" spans="5:23" ht="15.75" customHeight="1" x14ac:dyDescent="0.25">
      <c r="E563" s="24"/>
      <c r="F563" s="24"/>
      <c r="W563" s="35"/>
    </row>
    <row r="564" spans="5:23" ht="15.75" customHeight="1" x14ac:dyDescent="0.25">
      <c r="E564" s="24"/>
      <c r="F564" s="24"/>
      <c r="W564" s="35"/>
    </row>
    <row r="565" spans="5:23" ht="15.75" customHeight="1" x14ac:dyDescent="0.25">
      <c r="E565" s="24"/>
      <c r="F565" s="24"/>
      <c r="W565" s="35"/>
    </row>
    <row r="566" spans="5:23" ht="15.75" customHeight="1" x14ac:dyDescent="0.25">
      <c r="E566" s="24"/>
      <c r="F566" s="24"/>
      <c r="W566" s="35"/>
    </row>
    <row r="567" spans="5:23" ht="15.75" customHeight="1" x14ac:dyDescent="0.25">
      <c r="E567" s="24"/>
      <c r="F567" s="24"/>
      <c r="W567" s="35"/>
    </row>
    <row r="568" spans="5:23" ht="15.75" customHeight="1" x14ac:dyDescent="0.25">
      <c r="E568" s="24"/>
      <c r="F568" s="24"/>
      <c r="W568" s="35"/>
    </row>
    <row r="569" spans="5:23" ht="15.75" customHeight="1" x14ac:dyDescent="0.25">
      <c r="E569" s="24"/>
      <c r="F569" s="24"/>
      <c r="W569" s="35"/>
    </row>
    <row r="570" spans="5:23" ht="15.75" customHeight="1" x14ac:dyDescent="0.25">
      <c r="E570" s="24"/>
      <c r="F570" s="24"/>
      <c r="W570" s="35"/>
    </row>
    <row r="571" spans="5:23" ht="15.75" customHeight="1" x14ac:dyDescent="0.25">
      <c r="E571" s="24"/>
      <c r="F571" s="24"/>
      <c r="W571" s="35"/>
    </row>
    <row r="572" spans="5:23" ht="15.75" customHeight="1" x14ac:dyDescent="0.25">
      <c r="E572" s="24"/>
      <c r="F572" s="24"/>
      <c r="W572" s="35"/>
    </row>
    <row r="573" spans="5:23" ht="15.75" customHeight="1" x14ac:dyDescent="0.25">
      <c r="E573" s="24"/>
      <c r="F573" s="24"/>
      <c r="W573" s="35"/>
    </row>
    <row r="574" spans="5:23" ht="15.75" customHeight="1" x14ac:dyDescent="0.25">
      <c r="E574" s="24"/>
      <c r="F574" s="24"/>
      <c r="W574" s="35"/>
    </row>
    <row r="575" spans="5:23" ht="15.75" customHeight="1" x14ac:dyDescent="0.25">
      <c r="E575" s="24"/>
      <c r="F575" s="24"/>
      <c r="W575" s="35"/>
    </row>
    <row r="576" spans="5:23" ht="15.75" customHeight="1" x14ac:dyDescent="0.25">
      <c r="E576" s="24"/>
      <c r="F576" s="24"/>
      <c r="W576" s="35"/>
    </row>
    <row r="577" spans="5:23" ht="15.75" customHeight="1" x14ac:dyDescent="0.25">
      <c r="E577" s="24"/>
      <c r="F577" s="24"/>
      <c r="W577" s="35"/>
    </row>
    <row r="578" spans="5:23" ht="15.75" customHeight="1" x14ac:dyDescent="0.25">
      <c r="E578" s="24"/>
      <c r="F578" s="24"/>
      <c r="W578" s="35"/>
    </row>
    <row r="579" spans="5:23" ht="15.75" customHeight="1" x14ac:dyDescent="0.25">
      <c r="E579" s="24"/>
      <c r="F579" s="24"/>
      <c r="W579" s="35"/>
    </row>
    <row r="580" spans="5:23" ht="15.75" customHeight="1" x14ac:dyDescent="0.25">
      <c r="E580" s="24"/>
      <c r="F580" s="24"/>
      <c r="W580" s="35"/>
    </row>
    <row r="581" spans="5:23" ht="15.75" customHeight="1" x14ac:dyDescent="0.25">
      <c r="E581" s="24"/>
      <c r="F581" s="24"/>
      <c r="W581" s="35"/>
    </row>
    <row r="582" spans="5:23" ht="15.75" customHeight="1" x14ac:dyDescent="0.25">
      <c r="E582" s="24"/>
      <c r="F582" s="24"/>
      <c r="W582" s="35"/>
    </row>
    <row r="583" spans="5:23" ht="15.75" customHeight="1" x14ac:dyDescent="0.25">
      <c r="E583" s="24"/>
      <c r="F583" s="24"/>
      <c r="W583" s="35"/>
    </row>
    <row r="584" spans="5:23" ht="15.75" customHeight="1" x14ac:dyDescent="0.25">
      <c r="E584" s="24"/>
      <c r="F584" s="24"/>
      <c r="W584" s="35"/>
    </row>
    <row r="585" spans="5:23" ht="15.75" customHeight="1" x14ac:dyDescent="0.25">
      <c r="E585" s="24"/>
      <c r="F585" s="24"/>
      <c r="W585" s="35"/>
    </row>
    <row r="586" spans="5:23" ht="15.75" customHeight="1" x14ac:dyDescent="0.25">
      <c r="E586" s="24"/>
      <c r="F586" s="24"/>
      <c r="W586" s="35"/>
    </row>
    <row r="587" spans="5:23" ht="15.75" customHeight="1" x14ac:dyDescent="0.25">
      <c r="E587" s="24"/>
      <c r="F587" s="24"/>
      <c r="W587" s="35"/>
    </row>
    <row r="588" spans="5:23" ht="15.75" customHeight="1" x14ac:dyDescent="0.25">
      <c r="E588" s="24"/>
      <c r="F588" s="24"/>
      <c r="W588" s="35"/>
    </row>
    <row r="589" spans="5:23" ht="15.75" customHeight="1" x14ac:dyDescent="0.25">
      <c r="E589" s="24"/>
      <c r="F589" s="24"/>
      <c r="W589" s="35"/>
    </row>
    <row r="590" spans="5:23" ht="15.75" customHeight="1" x14ac:dyDescent="0.25">
      <c r="E590" s="24"/>
      <c r="F590" s="24"/>
      <c r="W590" s="35"/>
    </row>
    <row r="591" spans="5:23" ht="15.75" customHeight="1" x14ac:dyDescent="0.25">
      <c r="E591" s="24"/>
      <c r="F591" s="24"/>
      <c r="W591" s="35"/>
    </row>
    <row r="592" spans="5:23" ht="15.75" customHeight="1" x14ac:dyDescent="0.25">
      <c r="E592" s="24"/>
      <c r="F592" s="24"/>
      <c r="W592" s="35"/>
    </row>
    <row r="593" spans="5:23" ht="15.75" customHeight="1" x14ac:dyDescent="0.25">
      <c r="E593" s="24"/>
      <c r="F593" s="24"/>
      <c r="W593" s="35"/>
    </row>
    <row r="594" spans="5:23" ht="15.75" customHeight="1" x14ac:dyDescent="0.25">
      <c r="E594" s="24"/>
      <c r="F594" s="24"/>
      <c r="W594" s="35"/>
    </row>
    <row r="595" spans="5:23" ht="15.75" customHeight="1" x14ac:dyDescent="0.25">
      <c r="E595" s="24"/>
      <c r="F595" s="24"/>
      <c r="W595" s="35"/>
    </row>
    <row r="596" spans="5:23" ht="15.75" customHeight="1" x14ac:dyDescent="0.25">
      <c r="E596" s="24"/>
      <c r="F596" s="24"/>
      <c r="W596" s="35"/>
    </row>
    <row r="597" spans="5:23" ht="15.75" customHeight="1" x14ac:dyDescent="0.25">
      <c r="E597" s="24"/>
      <c r="F597" s="24"/>
      <c r="W597" s="35"/>
    </row>
    <row r="598" spans="5:23" ht="15.75" customHeight="1" x14ac:dyDescent="0.25">
      <c r="E598" s="24"/>
      <c r="F598" s="24"/>
      <c r="W598" s="35"/>
    </row>
    <row r="599" spans="5:23" ht="15.75" customHeight="1" x14ac:dyDescent="0.25">
      <c r="E599" s="24"/>
      <c r="F599" s="24"/>
      <c r="W599" s="35"/>
    </row>
    <row r="600" spans="5:23" ht="15.75" customHeight="1" x14ac:dyDescent="0.25">
      <c r="E600" s="24"/>
      <c r="F600" s="24"/>
      <c r="W600" s="35"/>
    </row>
    <row r="601" spans="5:23" ht="15.75" customHeight="1" x14ac:dyDescent="0.25">
      <c r="E601" s="24"/>
      <c r="F601" s="24"/>
      <c r="W601" s="35"/>
    </row>
    <row r="602" spans="5:23" ht="15.75" customHeight="1" x14ac:dyDescent="0.25">
      <c r="E602" s="24"/>
      <c r="F602" s="24"/>
      <c r="W602" s="35"/>
    </row>
    <row r="603" spans="5:23" ht="15.75" customHeight="1" x14ac:dyDescent="0.25">
      <c r="E603" s="24"/>
      <c r="F603" s="24"/>
      <c r="W603" s="35"/>
    </row>
    <row r="604" spans="5:23" ht="15.75" customHeight="1" x14ac:dyDescent="0.25">
      <c r="E604" s="24"/>
      <c r="F604" s="24"/>
      <c r="W604" s="35"/>
    </row>
    <row r="605" spans="5:23" ht="15.75" customHeight="1" x14ac:dyDescent="0.25">
      <c r="E605" s="24"/>
      <c r="F605" s="24"/>
      <c r="W605" s="35"/>
    </row>
    <row r="606" spans="5:23" ht="15.75" customHeight="1" x14ac:dyDescent="0.25">
      <c r="E606" s="24"/>
      <c r="F606" s="24"/>
      <c r="W606" s="35"/>
    </row>
    <row r="607" spans="5:23" ht="15.75" customHeight="1" x14ac:dyDescent="0.25">
      <c r="E607" s="24"/>
      <c r="F607" s="24"/>
      <c r="W607" s="35"/>
    </row>
    <row r="608" spans="5:23" ht="15.75" customHeight="1" x14ac:dyDescent="0.25">
      <c r="E608" s="24"/>
      <c r="F608" s="24"/>
      <c r="W608" s="35"/>
    </row>
    <row r="609" spans="5:23" ht="15.75" customHeight="1" x14ac:dyDescent="0.25">
      <c r="E609" s="24"/>
      <c r="F609" s="24"/>
      <c r="W609" s="35"/>
    </row>
    <row r="610" spans="5:23" ht="15.75" customHeight="1" x14ac:dyDescent="0.25">
      <c r="E610" s="24"/>
      <c r="F610" s="24"/>
      <c r="W610" s="35"/>
    </row>
    <row r="611" spans="5:23" ht="15.75" customHeight="1" x14ac:dyDescent="0.25">
      <c r="E611" s="24"/>
      <c r="F611" s="24"/>
      <c r="W611" s="35"/>
    </row>
    <row r="612" spans="5:23" ht="15.75" customHeight="1" x14ac:dyDescent="0.25">
      <c r="E612" s="24"/>
      <c r="F612" s="24"/>
      <c r="W612" s="35"/>
    </row>
    <row r="613" spans="5:23" ht="15.75" customHeight="1" x14ac:dyDescent="0.25">
      <c r="E613" s="24"/>
      <c r="F613" s="24"/>
      <c r="W613" s="35"/>
    </row>
    <row r="614" spans="5:23" ht="15.75" customHeight="1" x14ac:dyDescent="0.25">
      <c r="E614" s="24"/>
      <c r="F614" s="24"/>
      <c r="W614" s="35"/>
    </row>
    <row r="615" spans="5:23" ht="15.75" customHeight="1" x14ac:dyDescent="0.25">
      <c r="E615" s="24"/>
      <c r="F615" s="24"/>
      <c r="W615" s="35"/>
    </row>
    <row r="616" spans="5:23" ht="15.75" customHeight="1" x14ac:dyDescent="0.25">
      <c r="E616" s="24"/>
      <c r="F616" s="24"/>
      <c r="W616" s="35"/>
    </row>
    <row r="617" spans="5:23" ht="15.75" customHeight="1" x14ac:dyDescent="0.25">
      <c r="E617" s="24"/>
      <c r="F617" s="24"/>
      <c r="W617" s="35"/>
    </row>
    <row r="618" spans="5:23" ht="15.75" customHeight="1" x14ac:dyDescent="0.25">
      <c r="E618" s="24"/>
      <c r="F618" s="24"/>
      <c r="W618" s="35"/>
    </row>
    <row r="619" spans="5:23" ht="15.75" customHeight="1" x14ac:dyDescent="0.25">
      <c r="E619" s="24"/>
      <c r="F619" s="24"/>
      <c r="W619" s="35"/>
    </row>
    <row r="620" spans="5:23" ht="15.75" customHeight="1" x14ac:dyDescent="0.25">
      <c r="E620" s="24"/>
      <c r="F620" s="24"/>
      <c r="W620" s="35"/>
    </row>
    <row r="621" spans="5:23" ht="15.75" customHeight="1" x14ac:dyDescent="0.25">
      <c r="E621" s="24"/>
      <c r="F621" s="24"/>
      <c r="W621" s="35"/>
    </row>
    <row r="622" spans="5:23" ht="15.75" customHeight="1" x14ac:dyDescent="0.25">
      <c r="E622" s="24"/>
      <c r="F622" s="24"/>
      <c r="W622" s="35"/>
    </row>
    <row r="623" spans="5:23" ht="15.75" customHeight="1" x14ac:dyDescent="0.25">
      <c r="E623" s="24"/>
      <c r="F623" s="24"/>
      <c r="W623" s="35"/>
    </row>
    <row r="624" spans="5:23" ht="15.75" customHeight="1" x14ac:dyDescent="0.25">
      <c r="E624" s="24"/>
      <c r="F624" s="24"/>
      <c r="W624" s="35"/>
    </row>
    <row r="625" spans="5:23" ht="15.75" customHeight="1" x14ac:dyDescent="0.25">
      <c r="E625" s="24"/>
      <c r="F625" s="24"/>
      <c r="W625" s="35"/>
    </row>
    <row r="626" spans="5:23" ht="15.75" customHeight="1" x14ac:dyDescent="0.25">
      <c r="E626" s="24"/>
      <c r="F626" s="24"/>
      <c r="W626" s="35"/>
    </row>
    <row r="627" spans="5:23" ht="15.75" customHeight="1" x14ac:dyDescent="0.25">
      <c r="E627" s="24"/>
      <c r="F627" s="24"/>
      <c r="W627" s="35"/>
    </row>
    <row r="628" spans="5:23" ht="15.75" customHeight="1" x14ac:dyDescent="0.25">
      <c r="E628" s="24"/>
      <c r="F628" s="24"/>
      <c r="W628" s="35"/>
    </row>
    <row r="629" spans="5:23" ht="15.75" customHeight="1" x14ac:dyDescent="0.25">
      <c r="E629" s="24"/>
      <c r="F629" s="24"/>
      <c r="W629" s="35"/>
    </row>
    <row r="630" spans="5:23" ht="15.75" customHeight="1" x14ac:dyDescent="0.25">
      <c r="E630" s="24"/>
      <c r="F630" s="24"/>
      <c r="W630" s="35"/>
    </row>
    <row r="631" spans="5:23" ht="15.75" customHeight="1" x14ac:dyDescent="0.25">
      <c r="E631" s="24"/>
      <c r="F631" s="24"/>
      <c r="W631" s="35"/>
    </row>
    <row r="632" spans="5:23" ht="15.75" customHeight="1" x14ac:dyDescent="0.25">
      <c r="E632" s="24"/>
      <c r="F632" s="24"/>
      <c r="W632" s="35"/>
    </row>
    <row r="633" spans="5:23" ht="15.75" customHeight="1" x14ac:dyDescent="0.25">
      <c r="E633" s="24"/>
      <c r="F633" s="24"/>
      <c r="W633" s="35"/>
    </row>
    <row r="634" spans="5:23" ht="15.75" customHeight="1" x14ac:dyDescent="0.25">
      <c r="E634" s="24"/>
      <c r="F634" s="24"/>
      <c r="W634" s="35"/>
    </row>
    <row r="635" spans="5:23" ht="15.75" customHeight="1" x14ac:dyDescent="0.25">
      <c r="E635" s="24"/>
      <c r="F635" s="24"/>
      <c r="W635" s="35"/>
    </row>
    <row r="636" spans="5:23" ht="15.75" customHeight="1" x14ac:dyDescent="0.25">
      <c r="E636" s="24"/>
      <c r="F636" s="24"/>
      <c r="W636" s="35"/>
    </row>
    <row r="637" spans="5:23" ht="15.75" customHeight="1" x14ac:dyDescent="0.25">
      <c r="E637" s="24"/>
      <c r="F637" s="24"/>
      <c r="W637" s="35"/>
    </row>
    <row r="638" spans="5:23" ht="15.75" customHeight="1" x14ac:dyDescent="0.25">
      <c r="E638" s="24"/>
      <c r="F638" s="24"/>
      <c r="W638" s="35"/>
    </row>
    <row r="639" spans="5:23" ht="15.75" customHeight="1" x14ac:dyDescent="0.25">
      <c r="E639" s="24"/>
      <c r="F639" s="24"/>
      <c r="W639" s="35"/>
    </row>
    <row r="640" spans="5:23" ht="15.75" customHeight="1" x14ac:dyDescent="0.25">
      <c r="E640" s="24"/>
      <c r="F640" s="24"/>
      <c r="W640" s="35"/>
    </row>
    <row r="641" spans="5:23" ht="15.75" customHeight="1" x14ac:dyDescent="0.25">
      <c r="E641" s="24"/>
      <c r="F641" s="24"/>
      <c r="W641" s="35"/>
    </row>
    <row r="642" spans="5:23" ht="15.75" customHeight="1" x14ac:dyDescent="0.25">
      <c r="E642" s="24"/>
      <c r="F642" s="24"/>
      <c r="W642" s="35"/>
    </row>
    <row r="643" spans="5:23" ht="15.75" customHeight="1" x14ac:dyDescent="0.25">
      <c r="E643" s="24"/>
      <c r="F643" s="24"/>
      <c r="W643" s="35"/>
    </row>
    <row r="644" spans="5:23" ht="15.75" customHeight="1" x14ac:dyDescent="0.25">
      <c r="E644" s="24"/>
      <c r="F644" s="24"/>
      <c r="W644" s="35"/>
    </row>
    <row r="645" spans="5:23" ht="15.75" customHeight="1" x14ac:dyDescent="0.25">
      <c r="E645" s="24"/>
      <c r="F645" s="24"/>
      <c r="W645" s="35"/>
    </row>
    <row r="646" spans="5:23" ht="15.75" customHeight="1" x14ac:dyDescent="0.25">
      <c r="E646" s="24"/>
      <c r="F646" s="24"/>
      <c r="W646" s="35"/>
    </row>
    <row r="647" spans="5:23" ht="15.75" customHeight="1" x14ac:dyDescent="0.25">
      <c r="E647" s="24"/>
      <c r="F647" s="24"/>
      <c r="W647" s="35"/>
    </row>
    <row r="648" spans="5:23" ht="15.75" customHeight="1" x14ac:dyDescent="0.25">
      <c r="E648" s="24"/>
      <c r="F648" s="24"/>
      <c r="W648" s="35"/>
    </row>
    <row r="649" spans="5:23" ht="15.75" customHeight="1" x14ac:dyDescent="0.25">
      <c r="E649" s="24"/>
      <c r="F649" s="24"/>
      <c r="W649" s="35"/>
    </row>
    <row r="650" spans="5:23" ht="15.75" customHeight="1" x14ac:dyDescent="0.25">
      <c r="E650" s="24"/>
      <c r="F650" s="24"/>
      <c r="W650" s="35"/>
    </row>
    <row r="651" spans="5:23" ht="15.75" customHeight="1" x14ac:dyDescent="0.25">
      <c r="E651" s="24"/>
      <c r="F651" s="24"/>
      <c r="W651" s="35"/>
    </row>
    <row r="652" spans="5:23" ht="15.75" customHeight="1" x14ac:dyDescent="0.25">
      <c r="E652" s="24"/>
      <c r="F652" s="24"/>
      <c r="W652" s="35"/>
    </row>
    <row r="653" spans="5:23" ht="15.75" customHeight="1" x14ac:dyDescent="0.25">
      <c r="E653" s="24"/>
      <c r="F653" s="24"/>
      <c r="W653" s="35"/>
    </row>
    <row r="654" spans="5:23" ht="15.75" customHeight="1" x14ac:dyDescent="0.25">
      <c r="E654" s="24"/>
      <c r="F654" s="24"/>
      <c r="W654" s="35"/>
    </row>
    <row r="655" spans="5:23" ht="15.75" customHeight="1" x14ac:dyDescent="0.25">
      <c r="E655" s="24"/>
      <c r="F655" s="24"/>
      <c r="W655" s="35"/>
    </row>
    <row r="656" spans="5:23" ht="15.75" customHeight="1" x14ac:dyDescent="0.25">
      <c r="E656" s="24"/>
      <c r="F656" s="24"/>
      <c r="W656" s="35"/>
    </row>
    <row r="657" spans="5:23" ht="15.75" customHeight="1" x14ac:dyDescent="0.25">
      <c r="E657" s="24"/>
      <c r="F657" s="24"/>
      <c r="W657" s="35"/>
    </row>
    <row r="658" spans="5:23" ht="15.75" customHeight="1" x14ac:dyDescent="0.25">
      <c r="E658" s="24"/>
      <c r="F658" s="24"/>
      <c r="W658" s="35"/>
    </row>
    <row r="659" spans="5:23" ht="15.75" customHeight="1" x14ac:dyDescent="0.25">
      <c r="E659" s="24"/>
      <c r="F659" s="24"/>
      <c r="W659" s="35"/>
    </row>
    <row r="660" spans="5:23" ht="15.75" customHeight="1" x14ac:dyDescent="0.25">
      <c r="E660" s="24"/>
      <c r="F660" s="24"/>
      <c r="W660" s="35"/>
    </row>
    <row r="661" spans="5:23" ht="15.75" customHeight="1" x14ac:dyDescent="0.25">
      <c r="E661" s="24"/>
      <c r="F661" s="24"/>
      <c r="W661" s="35"/>
    </row>
    <row r="662" spans="5:23" ht="15.75" customHeight="1" x14ac:dyDescent="0.25">
      <c r="E662" s="24"/>
      <c r="F662" s="24"/>
      <c r="W662" s="35"/>
    </row>
    <row r="663" spans="5:23" ht="15.75" customHeight="1" x14ac:dyDescent="0.25">
      <c r="E663" s="24"/>
      <c r="F663" s="24"/>
      <c r="W663" s="35"/>
    </row>
    <row r="664" spans="5:23" ht="15.75" customHeight="1" x14ac:dyDescent="0.25">
      <c r="E664" s="24"/>
      <c r="F664" s="24"/>
      <c r="W664" s="35"/>
    </row>
    <row r="665" spans="5:23" ht="15.75" customHeight="1" x14ac:dyDescent="0.25">
      <c r="E665" s="24"/>
      <c r="F665" s="24"/>
      <c r="W665" s="35"/>
    </row>
    <row r="666" spans="5:23" ht="15.75" customHeight="1" x14ac:dyDescent="0.25">
      <c r="E666" s="24"/>
      <c r="F666" s="24"/>
      <c r="W666" s="35"/>
    </row>
    <row r="667" spans="5:23" ht="15.75" customHeight="1" x14ac:dyDescent="0.25">
      <c r="E667" s="24"/>
      <c r="F667" s="24"/>
      <c r="W667" s="35"/>
    </row>
    <row r="668" spans="5:23" ht="15.75" customHeight="1" x14ac:dyDescent="0.25">
      <c r="E668" s="24"/>
      <c r="F668" s="24"/>
      <c r="W668" s="35"/>
    </row>
    <row r="669" spans="5:23" ht="15.75" customHeight="1" x14ac:dyDescent="0.25">
      <c r="E669" s="24"/>
      <c r="F669" s="24"/>
      <c r="W669" s="35"/>
    </row>
    <row r="670" spans="5:23" ht="15.75" customHeight="1" x14ac:dyDescent="0.25">
      <c r="E670" s="24"/>
      <c r="F670" s="24"/>
      <c r="W670" s="35"/>
    </row>
    <row r="671" spans="5:23" ht="15.75" customHeight="1" x14ac:dyDescent="0.25">
      <c r="E671" s="24"/>
      <c r="F671" s="24"/>
      <c r="W671" s="35"/>
    </row>
    <row r="672" spans="5:23" ht="15.75" customHeight="1" x14ac:dyDescent="0.25">
      <c r="E672" s="24"/>
      <c r="F672" s="24"/>
      <c r="W672" s="35"/>
    </row>
    <row r="673" spans="5:23" ht="15.75" customHeight="1" x14ac:dyDescent="0.25">
      <c r="E673" s="24"/>
      <c r="F673" s="24"/>
      <c r="W673" s="35"/>
    </row>
    <row r="674" spans="5:23" ht="15.75" customHeight="1" x14ac:dyDescent="0.25">
      <c r="E674" s="24"/>
      <c r="F674" s="24"/>
      <c r="W674" s="35"/>
    </row>
    <row r="675" spans="5:23" ht="15.75" customHeight="1" x14ac:dyDescent="0.25">
      <c r="E675" s="24"/>
      <c r="F675" s="24"/>
      <c r="W675" s="35"/>
    </row>
    <row r="676" spans="5:23" ht="15.75" customHeight="1" x14ac:dyDescent="0.25">
      <c r="E676" s="24"/>
      <c r="F676" s="24"/>
      <c r="W676" s="35"/>
    </row>
    <row r="677" spans="5:23" ht="15.75" customHeight="1" x14ac:dyDescent="0.25">
      <c r="E677" s="24"/>
      <c r="F677" s="24"/>
      <c r="W677" s="35"/>
    </row>
    <row r="678" spans="5:23" ht="15.75" customHeight="1" x14ac:dyDescent="0.25">
      <c r="E678" s="24"/>
      <c r="F678" s="24"/>
      <c r="W678" s="35"/>
    </row>
    <row r="679" spans="5:23" ht="15.75" customHeight="1" x14ac:dyDescent="0.25">
      <c r="E679" s="24"/>
      <c r="F679" s="24"/>
      <c r="W679" s="35"/>
    </row>
    <row r="680" spans="5:23" ht="15.75" customHeight="1" x14ac:dyDescent="0.25">
      <c r="E680" s="24"/>
      <c r="F680" s="24"/>
      <c r="W680" s="35"/>
    </row>
    <row r="681" spans="5:23" ht="15.75" customHeight="1" x14ac:dyDescent="0.25">
      <c r="E681" s="24"/>
      <c r="F681" s="24"/>
      <c r="W681" s="35"/>
    </row>
    <row r="682" spans="5:23" ht="15.75" customHeight="1" x14ac:dyDescent="0.25">
      <c r="E682" s="24"/>
      <c r="F682" s="24"/>
      <c r="W682" s="35"/>
    </row>
    <row r="683" spans="5:23" ht="15.75" customHeight="1" x14ac:dyDescent="0.25">
      <c r="E683" s="24"/>
      <c r="F683" s="24"/>
      <c r="W683" s="35"/>
    </row>
    <row r="684" spans="5:23" ht="15.75" customHeight="1" x14ac:dyDescent="0.25">
      <c r="E684" s="24"/>
      <c r="F684" s="24"/>
      <c r="W684" s="35"/>
    </row>
    <row r="685" spans="5:23" ht="15.75" customHeight="1" x14ac:dyDescent="0.25">
      <c r="E685" s="24"/>
      <c r="F685" s="24"/>
      <c r="W685" s="35"/>
    </row>
    <row r="686" spans="5:23" ht="15.75" customHeight="1" x14ac:dyDescent="0.25">
      <c r="E686" s="24"/>
      <c r="F686" s="24"/>
      <c r="W686" s="35"/>
    </row>
    <row r="687" spans="5:23" ht="15.75" customHeight="1" x14ac:dyDescent="0.25">
      <c r="E687" s="24"/>
      <c r="F687" s="24"/>
      <c r="W687" s="35"/>
    </row>
    <row r="688" spans="5:23" ht="15.75" customHeight="1" x14ac:dyDescent="0.25">
      <c r="E688" s="24"/>
      <c r="F688" s="24"/>
      <c r="W688" s="35"/>
    </row>
    <row r="689" spans="5:23" ht="15.75" customHeight="1" x14ac:dyDescent="0.25">
      <c r="E689" s="24"/>
      <c r="F689" s="24"/>
      <c r="W689" s="35"/>
    </row>
    <row r="690" spans="5:23" ht="15.75" customHeight="1" x14ac:dyDescent="0.25">
      <c r="E690" s="24"/>
      <c r="F690" s="24"/>
      <c r="W690" s="35"/>
    </row>
    <row r="691" spans="5:23" ht="15.75" customHeight="1" x14ac:dyDescent="0.25">
      <c r="E691" s="24"/>
      <c r="F691" s="24"/>
      <c r="W691" s="35"/>
    </row>
    <row r="692" spans="5:23" ht="15.75" customHeight="1" x14ac:dyDescent="0.25">
      <c r="E692" s="24"/>
      <c r="F692" s="24"/>
      <c r="W692" s="35"/>
    </row>
    <row r="693" spans="5:23" ht="15.75" customHeight="1" x14ac:dyDescent="0.25">
      <c r="E693" s="24"/>
      <c r="F693" s="24"/>
      <c r="W693" s="35"/>
    </row>
    <row r="694" spans="5:23" ht="15.75" customHeight="1" x14ac:dyDescent="0.25">
      <c r="E694" s="24"/>
      <c r="F694" s="24"/>
      <c r="W694" s="35"/>
    </row>
    <row r="695" spans="5:23" ht="15.75" customHeight="1" x14ac:dyDescent="0.25">
      <c r="E695" s="24"/>
      <c r="F695" s="24"/>
      <c r="W695" s="35"/>
    </row>
    <row r="696" spans="5:23" ht="15.75" customHeight="1" x14ac:dyDescent="0.25">
      <c r="E696" s="24"/>
      <c r="F696" s="24"/>
      <c r="W696" s="35"/>
    </row>
    <row r="697" spans="5:23" ht="15.75" customHeight="1" x14ac:dyDescent="0.25">
      <c r="E697" s="24"/>
      <c r="F697" s="24"/>
      <c r="W697" s="35"/>
    </row>
    <row r="698" spans="5:23" ht="15.75" customHeight="1" x14ac:dyDescent="0.25">
      <c r="E698" s="24"/>
      <c r="F698" s="24"/>
      <c r="W698" s="35"/>
    </row>
    <row r="699" spans="5:23" ht="15.75" customHeight="1" x14ac:dyDescent="0.25">
      <c r="E699" s="24"/>
      <c r="F699" s="24"/>
      <c r="W699" s="35"/>
    </row>
    <row r="700" spans="5:23" ht="15.75" customHeight="1" x14ac:dyDescent="0.25">
      <c r="E700" s="24"/>
      <c r="F700" s="24"/>
      <c r="W700" s="35"/>
    </row>
    <row r="701" spans="5:23" ht="15.75" customHeight="1" x14ac:dyDescent="0.25">
      <c r="E701" s="24"/>
      <c r="F701" s="24"/>
      <c r="W701" s="35"/>
    </row>
    <row r="702" spans="5:23" ht="15.75" customHeight="1" x14ac:dyDescent="0.25">
      <c r="E702" s="24"/>
      <c r="F702" s="24"/>
      <c r="W702" s="35"/>
    </row>
    <row r="703" spans="5:23" ht="15.75" customHeight="1" x14ac:dyDescent="0.25">
      <c r="E703" s="24"/>
      <c r="F703" s="24"/>
      <c r="W703" s="35"/>
    </row>
    <row r="704" spans="5:23" ht="15.75" customHeight="1" x14ac:dyDescent="0.25">
      <c r="E704" s="24"/>
      <c r="F704" s="24"/>
      <c r="W704" s="35"/>
    </row>
    <row r="705" spans="5:23" ht="15.75" customHeight="1" x14ac:dyDescent="0.25">
      <c r="E705" s="24"/>
      <c r="F705" s="24"/>
      <c r="W705" s="35"/>
    </row>
    <row r="706" spans="5:23" ht="15.75" customHeight="1" x14ac:dyDescent="0.25">
      <c r="E706" s="24"/>
      <c r="F706" s="24"/>
      <c r="W706" s="35"/>
    </row>
    <row r="707" spans="5:23" ht="15.75" customHeight="1" x14ac:dyDescent="0.25">
      <c r="E707" s="24"/>
      <c r="F707" s="24"/>
      <c r="W707" s="35"/>
    </row>
    <row r="708" spans="5:23" ht="15.75" customHeight="1" x14ac:dyDescent="0.25">
      <c r="E708" s="24"/>
      <c r="F708" s="24"/>
      <c r="W708" s="35"/>
    </row>
    <row r="709" spans="5:23" ht="15.75" customHeight="1" x14ac:dyDescent="0.25">
      <c r="E709" s="24"/>
      <c r="F709" s="24"/>
      <c r="W709" s="35"/>
    </row>
    <row r="710" spans="5:23" ht="15.75" customHeight="1" x14ac:dyDescent="0.25">
      <c r="E710" s="24"/>
      <c r="F710" s="24"/>
      <c r="W710" s="35"/>
    </row>
    <row r="711" spans="5:23" ht="15.75" customHeight="1" x14ac:dyDescent="0.25">
      <c r="E711" s="24"/>
      <c r="F711" s="24"/>
      <c r="W711" s="35"/>
    </row>
    <row r="712" spans="5:23" ht="15.75" customHeight="1" x14ac:dyDescent="0.25">
      <c r="E712" s="24"/>
      <c r="F712" s="24"/>
      <c r="W712" s="35"/>
    </row>
    <row r="713" spans="5:23" ht="15.75" customHeight="1" x14ac:dyDescent="0.25">
      <c r="E713" s="24"/>
      <c r="F713" s="24"/>
      <c r="W713" s="35"/>
    </row>
    <row r="714" spans="5:23" ht="15.75" customHeight="1" x14ac:dyDescent="0.25">
      <c r="E714" s="24"/>
      <c r="F714" s="24"/>
      <c r="W714" s="35"/>
    </row>
    <row r="715" spans="5:23" ht="15.75" customHeight="1" x14ac:dyDescent="0.25">
      <c r="E715" s="24"/>
      <c r="F715" s="24"/>
      <c r="W715" s="35"/>
    </row>
    <row r="716" spans="5:23" ht="15.75" customHeight="1" x14ac:dyDescent="0.25">
      <c r="E716" s="24"/>
      <c r="F716" s="24"/>
      <c r="W716" s="35"/>
    </row>
    <row r="717" spans="5:23" ht="15.75" customHeight="1" x14ac:dyDescent="0.25">
      <c r="E717" s="24"/>
      <c r="F717" s="24"/>
      <c r="W717" s="35"/>
    </row>
    <row r="718" spans="5:23" ht="15.75" customHeight="1" x14ac:dyDescent="0.25">
      <c r="E718" s="24"/>
      <c r="F718" s="24"/>
      <c r="W718" s="35"/>
    </row>
    <row r="719" spans="5:23" ht="15.75" customHeight="1" x14ac:dyDescent="0.25">
      <c r="E719" s="24"/>
      <c r="F719" s="24"/>
      <c r="W719" s="35"/>
    </row>
    <row r="720" spans="5:23" ht="15.75" customHeight="1" x14ac:dyDescent="0.25">
      <c r="E720" s="24"/>
      <c r="F720" s="24"/>
      <c r="W720" s="35"/>
    </row>
    <row r="721" spans="5:23" ht="15.75" customHeight="1" x14ac:dyDescent="0.25">
      <c r="E721" s="24"/>
      <c r="F721" s="24"/>
      <c r="W721" s="35"/>
    </row>
    <row r="722" spans="5:23" ht="15.75" customHeight="1" x14ac:dyDescent="0.25">
      <c r="E722" s="24"/>
      <c r="F722" s="24"/>
      <c r="W722" s="35"/>
    </row>
    <row r="723" spans="5:23" ht="15.75" customHeight="1" x14ac:dyDescent="0.25">
      <c r="E723" s="24"/>
      <c r="F723" s="24"/>
      <c r="W723" s="35"/>
    </row>
    <row r="724" spans="5:23" ht="15.75" customHeight="1" x14ac:dyDescent="0.25">
      <c r="E724" s="24"/>
      <c r="F724" s="24"/>
      <c r="W724" s="35"/>
    </row>
    <row r="725" spans="5:23" ht="15.75" customHeight="1" x14ac:dyDescent="0.25">
      <c r="E725" s="24"/>
      <c r="F725" s="24"/>
      <c r="W725" s="35"/>
    </row>
    <row r="726" spans="5:23" ht="15.75" customHeight="1" x14ac:dyDescent="0.25">
      <c r="E726" s="24"/>
      <c r="F726" s="24"/>
      <c r="W726" s="35"/>
    </row>
    <row r="727" spans="5:23" ht="15.75" customHeight="1" x14ac:dyDescent="0.25">
      <c r="E727" s="24"/>
      <c r="F727" s="24"/>
      <c r="W727" s="35"/>
    </row>
    <row r="728" spans="5:23" ht="15.75" customHeight="1" x14ac:dyDescent="0.25">
      <c r="E728" s="24"/>
      <c r="F728" s="24"/>
      <c r="W728" s="35"/>
    </row>
    <row r="729" spans="5:23" ht="15.75" customHeight="1" x14ac:dyDescent="0.25">
      <c r="E729" s="24"/>
      <c r="F729" s="24"/>
      <c r="W729" s="35"/>
    </row>
    <row r="730" spans="5:23" ht="15.75" customHeight="1" x14ac:dyDescent="0.25">
      <c r="E730" s="24"/>
      <c r="F730" s="24"/>
      <c r="W730" s="35"/>
    </row>
    <row r="731" spans="5:23" ht="15.75" customHeight="1" x14ac:dyDescent="0.25">
      <c r="E731" s="24"/>
      <c r="F731" s="24"/>
      <c r="W731" s="35"/>
    </row>
    <row r="732" spans="5:23" ht="15.75" customHeight="1" x14ac:dyDescent="0.25">
      <c r="E732" s="24"/>
      <c r="F732" s="24"/>
      <c r="W732" s="35"/>
    </row>
    <row r="733" spans="5:23" ht="15.75" customHeight="1" x14ac:dyDescent="0.25">
      <c r="E733" s="24"/>
      <c r="F733" s="24"/>
      <c r="W733" s="35"/>
    </row>
    <row r="734" spans="5:23" ht="15.75" customHeight="1" x14ac:dyDescent="0.25">
      <c r="E734" s="24"/>
      <c r="F734" s="24"/>
      <c r="W734" s="35"/>
    </row>
    <row r="735" spans="5:23" ht="15.75" customHeight="1" x14ac:dyDescent="0.25">
      <c r="E735" s="24"/>
      <c r="F735" s="24"/>
      <c r="W735" s="35"/>
    </row>
    <row r="736" spans="5:23" ht="15.75" customHeight="1" x14ac:dyDescent="0.25">
      <c r="E736" s="24"/>
      <c r="F736" s="24"/>
      <c r="W736" s="35"/>
    </row>
    <row r="737" spans="5:23" ht="15.75" customHeight="1" x14ac:dyDescent="0.25">
      <c r="E737" s="24"/>
      <c r="F737" s="24"/>
      <c r="W737" s="35"/>
    </row>
    <row r="738" spans="5:23" ht="15.75" customHeight="1" x14ac:dyDescent="0.25">
      <c r="E738" s="24"/>
      <c r="F738" s="24"/>
      <c r="W738" s="35"/>
    </row>
    <row r="739" spans="5:23" ht="15.75" customHeight="1" x14ac:dyDescent="0.25">
      <c r="E739" s="24"/>
      <c r="F739" s="24"/>
      <c r="W739" s="35"/>
    </row>
    <row r="740" spans="5:23" ht="15.75" customHeight="1" x14ac:dyDescent="0.25">
      <c r="E740" s="24"/>
      <c r="F740" s="24"/>
      <c r="W740" s="35"/>
    </row>
    <row r="741" spans="5:23" ht="15.75" customHeight="1" x14ac:dyDescent="0.25">
      <c r="E741" s="24"/>
      <c r="F741" s="24"/>
      <c r="W741" s="35"/>
    </row>
    <row r="742" spans="5:23" ht="15.75" customHeight="1" x14ac:dyDescent="0.25">
      <c r="E742" s="24"/>
      <c r="F742" s="24"/>
      <c r="W742" s="35"/>
    </row>
    <row r="743" spans="5:23" ht="15.75" customHeight="1" x14ac:dyDescent="0.25">
      <c r="E743" s="24"/>
      <c r="F743" s="24"/>
      <c r="W743" s="35"/>
    </row>
    <row r="744" spans="5:23" ht="15.75" customHeight="1" x14ac:dyDescent="0.25">
      <c r="E744" s="24"/>
      <c r="F744" s="24"/>
      <c r="W744" s="35"/>
    </row>
    <row r="745" spans="5:23" ht="15.75" customHeight="1" x14ac:dyDescent="0.25">
      <c r="E745" s="24"/>
      <c r="F745" s="24"/>
      <c r="W745" s="35"/>
    </row>
    <row r="746" spans="5:23" ht="15.75" customHeight="1" x14ac:dyDescent="0.25">
      <c r="E746" s="24"/>
      <c r="F746" s="24"/>
      <c r="W746" s="35"/>
    </row>
    <row r="747" spans="5:23" ht="15.75" customHeight="1" x14ac:dyDescent="0.25">
      <c r="E747" s="24"/>
      <c r="F747" s="24"/>
      <c r="W747" s="35"/>
    </row>
    <row r="748" spans="5:23" ht="15.75" customHeight="1" x14ac:dyDescent="0.25">
      <c r="E748" s="24"/>
      <c r="F748" s="24"/>
      <c r="W748" s="35"/>
    </row>
    <row r="749" spans="5:23" ht="15.75" customHeight="1" x14ac:dyDescent="0.25">
      <c r="E749" s="24"/>
      <c r="F749" s="24"/>
      <c r="W749" s="35"/>
    </row>
    <row r="750" spans="5:23" ht="15.75" customHeight="1" x14ac:dyDescent="0.25">
      <c r="E750" s="24"/>
      <c r="F750" s="24"/>
      <c r="W750" s="35"/>
    </row>
    <row r="751" spans="5:23" ht="15.75" customHeight="1" x14ac:dyDescent="0.25">
      <c r="E751" s="24"/>
      <c r="F751" s="24"/>
      <c r="W751" s="35"/>
    </row>
    <row r="752" spans="5:23" ht="15.75" customHeight="1" x14ac:dyDescent="0.25">
      <c r="E752" s="24"/>
      <c r="F752" s="24"/>
      <c r="W752" s="35"/>
    </row>
    <row r="753" spans="5:23" ht="15.75" customHeight="1" x14ac:dyDescent="0.25">
      <c r="E753" s="24"/>
      <c r="F753" s="24"/>
      <c r="W753" s="35"/>
    </row>
    <row r="754" spans="5:23" ht="15.75" customHeight="1" x14ac:dyDescent="0.25">
      <c r="E754" s="24"/>
      <c r="F754" s="24"/>
      <c r="W754" s="35"/>
    </row>
    <row r="755" spans="5:23" ht="15.75" customHeight="1" x14ac:dyDescent="0.25">
      <c r="E755" s="24"/>
      <c r="F755" s="24"/>
      <c r="W755" s="35"/>
    </row>
    <row r="756" spans="5:23" ht="15.75" customHeight="1" x14ac:dyDescent="0.25">
      <c r="E756" s="24"/>
      <c r="F756" s="24"/>
      <c r="W756" s="35"/>
    </row>
    <row r="757" spans="5:23" ht="15.75" customHeight="1" x14ac:dyDescent="0.25">
      <c r="E757" s="24"/>
      <c r="F757" s="24"/>
      <c r="W757" s="35"/>
    </row>
    <row r="758" spans="5:23" ht="15.75" customHeight="1" x14ac:dyDescent="0.25">
      <c r="E758" s="24"/>
      <c r="F758" s="24"/>
      <c r="W758" s="35"/>
    </row>
    <row r="759" spans="5:23" ht="15.75" customHeight="1" x14ac:dyDescent="0.25">
      <c r="E759" s="24"/>
      <c r="F759" s="24"/>
      <c r="W759" s="35"/>
    </row>
    <row r="760" spans="5:23" ht="15.75" customHeight="1" x14ac:dyDescent="0.25">
      <c r="E760" s="24"/>
      <c r="F760" s="24"/>
      <c r="W760" s="35"/>
    </row>
    <row r="761" spans="5:23" ht="15.75" customHeight="1" x14ac:dyDescent="0.25">
      <c r="E761" s="24"/>
      <c r="F761" s="24"/>
      <c r="W761" s="35"/>
    </row>
    <row r="762" spans="5:23" ht="15.75" customHeight="1" x14ac:dyDescent="0.25">
      <c r="E762" s="24"/>
      <c r="F762" s="24"/>
      <c r="W762" s="35"/>
    </row>
    <row r="763" spans="5:23" ht="15.75" customHeight="1" x14ac:dyDescent="0.25">
      <c r="E763" s="24"/>
      <c r="F763" s="24"/>
      <c r="W763" s="35"/>
    </row>
    <row r="764" spans="5:23" ht="15.75" customHeight="1" x14ac:dyDescent="0.25">
      <c r="E764" s="24"/>
      <c r="F764" s="24"/>
      <c r="W764" s="35"/>
    </row>
    <row r="765" spans="5:23" ht="15.75" customHeight="1" x14ac:dyDescent="0.25">
      <c r="E765" s="24"/>
      <c r="F765" s="24"/>
      <c r="W765" s="35"/>
    </row>
    <row r="766" spans="5:23" ht="15.75" customHeight="1" x14ac:dyDescent="0.25">
      <c r="E766" s="24"/>
      <c r="F766" s="24"/>
      <c r="W766" s="35"/>
    </row>
    <row r="767" spans="5:23" ht="15.75" customHeight="1" x14ac:dyDescent="0.25">
      <c r="E767" s="24"/>
      <c r="F767" s="24"/>
      <c r="W767" s="35"/>
    </row>
    <row r="768" spans="5:23" ht="15.75" customHeight="1" x14ac:dyDescent="0.25">
      <c r="E768" s="24"/>
      <c r="F768" s="24"/>
      <c r="W768" s="35"/>
    </row>
    <row r="769" spans="5:23" ht="15.75" customHeight="1" x14ac:dyDescent="0.25">
      <c r="E769" s="24"/>
      <c r="F769" s="24"/>
      <c r="W769" s="35"/>
    </row>
    <row r="770" spans="5:23" ht="15.75" customHeight="1" x14ac:dyDescent="0.25">
      <c r="E770" s="24"/>
      <c r="F770" s="24"/>
      <c r="W770" s="35"/>
    </row>
    <row r="771" spans="5:23" ht="15.75" customHeight="1" x14ac:dyDescent="0.25">
      <c r="E771" s="24"/>
      <c r="F771" s="24"/>
      <c r="W771" s="35"/>
    </row>
    <row r="772" spans="5:23" ht="15.75" customHeight="1" x14ac:dyDescent="0.25">
      <c r="E772" s="24"/>
      <c r="F772" s="24"/>
      <c r="W772" s="35"/>
    </row>
    <row r="773" spans="5:23" ht="15.75" customHeight="1" x14ac:dyDescent="0.25">
      <c r="E773" s="24"/>
      <c r="F773" s="24"/>
      <c r="W773" s="35"/>
    </row>
    <row r="774" spans="5:23" ht="15.75" customHeight="1" x14ac:dyDescent="0.25">
      <c r="E774" s="24"/>
      <c r="F774" s="24"/>
      <c r="W774" s="35"/>
    </row>
    <row r="775" spans="5:23" ht="15.75" customHeight="1" x14ac:dyDescent="0.25">
      <c r="E775" s="24"/>
      <c r="F775" s="24"/>
      <c r="W775" s="35"/>
    </row>
    <row r="776" spans="5:23" ht="15.75" customHeight="1" x14ac:dyDescent="0.25">
      <c r="E776" s="24"/>
      <c r="F776" s="24"/>
      <c r="W776" s="35"/>
    </row>
    <row r="777" spans="5:23" ht="15.75" customHeight="1" x14ac:dyDescent="0.25">
      <c r="E777" s="24"/>
      <c r="F777" s="24"/>
      <c r="W777" s="35"/>
    </row>
    <row r="778" spans="5:23" ht="15.75" customHeight="1" x14ac:dyDescent="0.25">
      <c r="E778" s="24"/>
      <c r="F778" s="24"/>
      <c r="W778" s="35"/>
    </row>
    <row r="779" spans="5:23" ht="15.75" customHeight="1" x14ac:dyDescent="0.25">
      <c r="E779" s="24"/>
      <c r="F779" s="24"/>
      <c r="W779" s="35"/>
    </row>
    <row r="780" spans="5:23" ht="15.75" customHeight="1" x14ac:dyDescent="0.25">
      <c r="E780" s="24"/>
      <c r="F780" s="24"/>
      <c r="W780" s="35"/>
    </row>
    <row r="781" spans="5:23" ht="15.75" customHeight="1" x14ac:dyDescent="0.25">
      <c r="E781" s="24"/>
      <c r="F781" s="24"/>
      <c r="W781" s="35"/>
    </row>
    <row r="782" spans="5:23" ht="15.75" customHeight="1" x14ac:dyDescent="0.25">
      <c r="E782" s="24"/>
      <c r="F782" s="24"/>
      <c r="W782" s="35"/>
    </row>
    <row r="783" spans="5:23" ht="15.75" customHeight="1" x14ac:dyDescent="0.25">
      <c r="E783" s="24"/>
      <c r="F783" s="24"/>
      <c r="W783" s="35"/>
    </row>
    <row r="784" spans="5:23" ht="15.75" customHeight="1" x14ac:dyDescent="0.25">
      <c r="E784" s="24"/>
      <c r="F784" s="24"/>
      <c r="W784" s="35"/>
    </row>
    <row r="785" spans="5:23" ht="15.75" customHeight="1" x14ac:dyDescent="0.25">
      <c r="E785" s="24"/>
      <c r="F785" s="24"/>
      <c r="W785" s="35"/>
    </row>
    <row r="786" spans="5:23" ht="15.75" customHeight="1" x14ac:dyDescent="0.25">
      <c r="E786" s="24"/>
      <c r="F786" s="24"/>
      <c r="W786" s="35"/>
    </row>
    <row r="787" spans="5:23" ht="15.75" customHeight="1" x14ac:dyDescent="0.25">
      <c r="E787" s="24"/>
      <c r="F787" s="24"/>
      <c r="W787" s="35"/>
    </row>
    <row r="788" spans="5:23" ht="15.75" customHeight="1" x14ac:dyDescent="0.25">
      <c r="E788" s="24"/>
      <c r="F788" s="24"/>
      <c r="W788" s="35"/>
    </row>
    <row r="789" spans="5:23" ht="15.75" customHeight="1" x14ac:dyDescent="0.25">
      <c r="E789" s="24"/>
      <c r="F789" s="24"/>
      <c r="W789" s="35"/>
    </row>
    <row r="790" spans="5:23" ht="15.75" customHeight="1" x14ac:dyDescent="0.25">
      <c r="E790" s="24"/>
      <c r="F790" s="24"/>
      <c r="W790" s="35"/>
    </row>
    <row r="791" spans="5:23" ht="15.75" customHeight="1" x14ac:dyDescent="0.25">
      <c r="E791" s="24"/>
      <c r="F791" s="24"/>
      <c r="W791" s="35"/>
    </row>
    <row r="792" spans="5:23" ht="15.75" customHeight="1" x14ac:dyDescent="0.25">
      <c r="E792" s="24"/>
      <c r="F792" s="24"/>
      <c r="W792" s="35"/>
    </row>
    <row r="793" spans="5:23" ht="15.75" customHeight="1" x14ac:dyDescent="0.25">
      <c r="E793" s="24"/>
      <c r="F793" s="24"/>
      <c r="W793" s="35"/>
    </row>
    <row r="794" spans="5:23" ht="15.75" customHeight="1" x14ac:dyDescent="0.25">
      <c r="E794" s="24"/>
      <c r="F794" s="24"/>
      <c r="W794" s="35"/>
    </row>
    <row r="795" spans="5:23" ht="15.75" customHeight="1" x14ac:dyDescent="0.25">
      <c r="E795" s="24"/>
      <c r="F795" s="24"/>
      <c r="W795" s="35"/>
    </row>
    <row r="796" spans="5:23" ht="15.75" customHeight="1" x14ac:dyDescent="0.25">
      <c r="E796" s="24"/>
      <c r="F796" s="24"/>
      <c r="W796" s="35"/>
    </row>
    <row r="797" spans="5:23" ht="15.75" customHeight="1" x14ac:dyDescent="0.25">
      <c r="E797" s="24"/>
      <c r="F797" s="24"/>
      <c r="W797" s="35"/>
    </row>
    <row r="798" spans="5:23" ht="15.75" customHeight="1" x14ac:dyDescent="0.25">
      <c r="E798" s="24"/>
      <c r="F798" s="24"/>
      <c r="W798" s="35"/>
    </row>
    <row r="799" spans="5:23" ht="15.75" customHeight="1" x14ac:dyDescent="0.25">
      <c r="E799" s="24"/>
      <c r="F799" s="24"/>
      <c r="W799" s="35"/>
    </row>
    <row r="800" spans="5:23" ht="15.75" customHeight="1" x14ac:dyDescent="0.25">
      <c r="E800" s="24"/>
      <c r="F800" s="24"/>
      <c r="W800" s="35"/>
    </row>
    <row r="801" spans="5:23" ht="15.75" customHeight="1" x14ac:dyDescent="0.25">
      <c r="E801" s="24"/>
      <c r="F801" s="24"/>
      <c r="W801" s="35"/>
    </row>
    <row r="802" spans="5:23" ht="15.75" customHeight="1" x14ac:dyDescent="0.25">
      <c r="E802" s="24"/>
      <c r="F802" s="24"/>
      <c r="W802" s="35"/>
    </row>
    <row r="803" spans="5:23" ht="15.75" customHeight="1" x14ac:dyDescent="0.25">
      <c r="E803" s="24"/>
      <c r="F803" s="24"/>
      <c r="W803" s="35"/>
    </row>
    <row r="804" spans="5:23" ht="15.75" customHeight="1" x14ac:dyDescent="0.25">
      <c r="E804" s="24"/>
      <c r="F804" s="24"/>
      <c r="W804" s="35"/>
    </row>
    <row r="805" spans="5:23" ht="15.75" customHeight="1" x14ac:dyDescent="0.25">
      <c r="E805" s="24"/>
      <c r="F805" s="24"/>
      <c r="W805" s="35"/>
    </row>
    <row r="806" spans="5:23" ht="15.75" customHeight="1" x14ac:dyDescent="0.25">
      <c r="E806" s="24"/>
      <c r="F806" s="24"/>
      <c r="W806" s="35"/>
    </row>
    <row r="807" spans="5:23" ht="15.75" customHeight="1" x14ac:dyDescent="0.25">
      <c r="E807" s="24"/>
      <c r="F807" s="24"/>
      <c r="W807" s="35"/>
    </row>
    <row r="808" spans="5:23" ht="15.75" customHeight="1" x14ac:dyDescent="0.25">
      <c r="E808" s="24"/>
      <c r="F808" s="24"/>
      <c r="W808" s="35"/>
    </row>
    <row r="809" spans="5:23" ht="15.75" customHeight="1" x14ac:dyDescent="0.25">
      <c r="E809" s="24"/>
      <c r="F809" s="24"/>
      <c r="W809" s="35"/>
    </row>
    <row r="810" spans="5:23" ht="15.75" customHeight="1" x14ac:dyDescent="0.25">
      <c r="E810" s="24"/>
      <c r="F810" s="24"/>
      <c r="W810" s="35"/>
    </row>
    <row r="811" spans="5:23" ht="15.75" customHeight="1" x14ac:dyDescent="0.25">
      <c r="E811" s="24"/>
      <c r="F811" s="24"/>
      <c r="W811" s="35"/>
    </row>
    <row r="812" spans="5:23" ht="15.75" customHeight="1" x14ac:dyDescent="0.25">
      <c r="E812" s="24"/>
      <c r="F812" s="24"/>
      <c r="W812" s="35"/>
    </row>
    <row r="813" spans="5:23" ht="15.75" customHeight="1" x14ac:dyDescent="0.25">
      <c r="E813" s="24"/>
      <c r="F813" s="24"/>
      <c r="W813" s="35"/>
    </row>
    <row r="814" spans="5:23" ht="15.75" customHeight="1" x14ac:dyDescent="0.25">
      <c r="E814" s="24"/>
      <c r="F814" s="24"/>
      <c r="W814" s="35"/>
    </row>
    <row r="815" spans="5:23" ht="15.75" customHeight="1" x14ac:dyDescent="0.25">
      <c r="E815" s="24"/>
      <c r="F815" s="24"/>
      <c r="W815" s="35"/>
    </row>
    <row r="816" spans="5:23" ht="15.75" customHeight="1" x14ac:dyDescent="0.25">
      <c r="E816" s="24"/>
      <c r="F816" s="24"/>
      <c r="W816" s="35"/>
    </row>
    <row r="817" spans="5:23" ht="15.75" customHeight="1" x14ac:dyDescent="0.25">
      <c r="E817" s="24"/>
      <c r="F817" s="24"/>
      <c r="W817" s="35"/>
    </row>
    <row r="818" spans="5:23" ht="15.75" customHeight="1" x14ac:dyDescent="0.25">
      <c r="E818" s="24"/>
      <c r="F818" s="24"/>
      <c r="W818" s="35"/>
    </row>
    <row r="819" spans="5:23" ht="15.75" customHeight="1" x14ac:dyDescent="0.25">
      <c r="E819" s="24"/>
      <c r="F819" s="24"/>
      <c r="W819" s="35"/>
    </row>
    <row r="820" spans="5:23" ht="15.75" customHeight="1" x14ac:dyDescent="0.25">
      <c r="E820" s="24"/>
      <c r="F820" s="24"/>
      <c r="W820" s="35"/>
    </row>
    <row r="821" spans="5:23" ht="15.75" customHeight="1" x14ac:dyDescent="0.25">
      <c r="E821" s="24"/>
      <c r="F821" s="24"/>
      <c r="W821" s="35"/>
    </row>
    <row r="822" spans="5:23" ht="15.75" customHeight="1" x14ac:dyDescent="0.25">
      <c r="E822" s="24"/>
      <c r="F822" s="24"/>
      <c r="W822" s="35"/>
    </row>
    <row r="823" spans="5:23" ht="15.75" customHeight="1" x14ac:dyDescent="0.25">
      <c r="E823" s="24"/>
      <c r="F823" s="24"/>
      <c r="W823" s="35"/>
    </row>
    <row r="824" spans="5:23" ht="15.75" customHeight="1" x14ac:dyDescent="0.25">
      <c r="E824" s="24"/>
      <c r="F824" s="24"/>
      <c r="W824" s="35"/>
    </row>
    <row r="825" spans="5:23" ht="15.75" customHeight="1" x14ac:dyDescent="0.25">
      <c r="E825" s="24"/>
      <c r="F825" s="24"/>
      <c r="W825" s="35"/>
    </row>
    <row r="826" spans="5:23" ht="15.75" customHeight="1" x14ac:dyDescent="0.25">
      <c r="E826" s="24"/>
      <c r="F826" s="24"/>
      <c r="W826" s="35"/>
    </row>
    <row r="827" spans="5:23" ht="15.75" customHeight="1" x14ac:dyDescent="0.25">
      <c r="E827" s="24"/>
      <c r="F827" s="24"/>
      <c r="W827" s="35"/>
    </row>
    <row r="828" spans="5:23" ht="15.75" customHeight="1" x14ac:dyDescent="0.25">
      <c r="E828" s="24"/>
      <c r="F828" s="24"/>
      <c r="W828" s="35"/>
    </row>
    <row r="829" spans="5:23" ht="15.75" customHeight="1" x14ac:dyDescent="0.25">
      <c r="E829" s="24"/>
      <c r="F829" s="24"/>
      <c r="W829" s="35"/>
    </row>
    <row r="830" spans="5:23" ht="15.75" customHeight="1" x14ac:dyDescent="0.25">
      <c r="E830" s="24"/>
      <c r="F830" s="24"/>
      <c r="W830" s="35"/>
    </row>
    <row r="831" spans="5:23" ht="15.75" customHeight="1" x14ac:dyDescent="0.25">
      <c r="E831" s="24"/>
      <c r="F831" s="24"/>
      <c r="W831" s="35"/>
    </row>
    <row r="832" spans="5:23" ht="15.75" customHeight="1" x14ac:dyDescent="0.25">
      <c r="E832" s="24"/>
      <c r="F832" s="24"/>
      <c r="W832" s="35"/>
    </row>
    <row r="833" spans="5:23" ht="15.75" customHeight="1" x14ac:dyDescent="0.25">
      <c r="E833" s="24"/>
      <c r="F833" s="24"/>
      <c r="W833" s="35"/>
    </row>
    <row r="834" spans="5:23" ht="15.75" customHeight="1" x14ac:dyDescent="0.25">
      <c r="E834" s="24"/>
      <c r="F834" s="24"/>
      <c r="W834" s="35"/>
    </row>
    <row r="835" spans="5:23" ht="15.75" customHeight="1" x14ac:dyDescent="0.25">
      <c r="E835" s="24"/>
      <c r="F835" s="24"/>
      <c r="W835" s="35"/>
    </row>
    <row r="836" spans="5:23" ht="15.75" customHeight="1" x14ac:dyDescent="0.25">
      <c r="E836" s="24"/>
      <c r="F836" s="24"/>
      <c r="W836" s="35"/>
    </row>
    <row r="837" spans="5:23" ht="15.75" customHeight="1" x14ac:dyDescent="0.25">
      <c r="E837" s="24"/>
      <c r="F837" s="24"/>
      <c r="W837" s="35"/>
    </row>
    <row r="838" spans="5:23" ht="15.75" customHeight="1" x14ac:dyDescent="0.25">
      <c r="E838" s="24"/>
      <c r="F838" s="24"/>
      <c r="W838" s="35"/>
    </row>
    <row r="839" spans="5:23" ht="15.75" customHeight="1" x14ac:dyDescent="0.25">
      <c r="E839" s="24"/>
      <c r="F839" s="24"/>
      <c r="W839" s="35"/>
    </row>
    <row r="840" spans="5:23" ht="15.75" customHeight="1" x14ac:dyDescent="0.25">
      <c r="E840" s="24"/>
      <c r="F840" s="24"/>
      <c r="W840" s="35"/>
    </row>
    <row r="841" spans="5:23" ht="15.75" customHeight="1" x14ac:dyDescent="0.25">
      <c r="E841" s="24"/>
      <c r="F841" s="24"/>
      <c r="W841" s="35"/>
    </row>
    <row r="842" spans="5:23" ht="15.75" customHeight="1" x14ac:dyDescent="0.25">
      <c r="E842" s="24"/>
      <c r="F842" s="24"/>
      <c r="W842" s="35"/>
    </row>
    <row r="843" spans="5:23" ht="15.75" customHeight="1" x14ac:dyDescent="0.25">
      <c r="E843" s="24"/>
      <c r="F843" s="24"/>
      <c r="W843" s="35"/>
    </row>
    <row r="844" spans="5:23" ht="15.75" customHeight="1" x14ac:dyDescent="0.25">
      <c r="E844" s="24"/>
      <c r="F844" s="24"/>
      <c r="W844" s="35"/>
    </row>
    <row r="845" spans="5:23" ht="15.75" customHeight="1" x14ac:dyDescent="0.25">
      <c r="E845" s="24"/>
      <c r="F845" s="24"/>
      <c r="W845" s="35"/>
    </row>
    <row r="846" spans="5:23" ht="15.75" customHeight="1" x14ac:dyDescent="0.25">
      <c r="E846" s="24"/>
      <c r="F846" s="24"/>
      <c r="W846" s="35"/>
    </row>
    <row r="847" spans="5:23" ht="15.75" customHeight="1" x14ac:dyDescent="0.25">
      <c r="E847" s="24"/>
      <c r="F847" s="24"/>
      <c r="W847" s="35"/>
    </row>
    <row r="848" spans="5:23" ht="15.75" customHeight="1" x14ac:dyDescent="0.25">
      <c r="E848" s="24"/>
      <c r="F848" s="24"/>
      <c r="W848" s="35"/>
    </row>
    <row r="849" spans="5:23" ht="15.75" customHeight="1" x14ac:dyDescent="0.25">
      <c r="E849" s="24"/>
      <c r="F849" s="24"/>
      <c r="W849" s="35"/>
    </row>
    <row r="850" spans="5:23" ht="15.75" customHeight="1" x14ac:dyDescent="0.25">
      <c r="E850" s="24"/>
      <c r="F850" s="24"/>
      <c r="W850" s="35"/>
    </row>
    <row r="851" spans="5:23" ht="15.75" customHeight="1" x14ac:dyDescent="0.25">
      <c r="E851" s="24"/>
      <c r="F851" s="24"/>
      <c r="W851" s="35"/>
    </row>
    <row r="852" spans="5:23" ht="15.75" customHeight="1" x14ac:dyDescent="0.25">
      <c r="E852" s="24"/>
      <c r="F852" s="24"/>
      <c r="W852" s="35"/>
    </row>
    <row r="853" spans="5:23" ht="15.75" customHeight="1" x14ac:dyDescent="0.25">
      <c r="E853" s="24"/>
      <c r="F853" s="24"/>
      <c r="W853" s="35"/>
    </row>
    <row r="854" spans="5:23" ht="15.75" customHeight="1" x14ac:dyDescent="0.25">
      <c r="E854" s="24"/>
      <c r="F854" s="24"/>
      <c r="W854" s="35"/>
    </row>
    <row r="855" spans="5:23" ht="15.75" customHeight="1" x14ac:dyDescent="0.25">
      <c r="E855" s="24"/>
      <c r="F855" s="24"/>
      <c r="W855" s="35"/>
    </row>
    <row r="856" spans="5:23" ht="15.75" customHeight="1" x14ac:dyDescent="0.25">
      <c r="E856" s="24"/>
      <c r="F856" s="24"/>
      <c r="W856" s="35"/>
    </row>
    <row r="857" spans="5:23" ht="15.75" customHeight="1" x14ac:dyDescent="0.25">
      <c r="E857" s="24"/>
      <c r="F857" s="24"/>
      <c r="W857" s="35"/>
    </row>
    <row r="858" spans="5:23" ht="15.75" customHeight="1" x14ac:dyDescent="0.25">
      <c r="E858" s="24"/>
      <c r="F858" s="24"/>
      <c r="W858" s="35"/>
    </row>
    <row r="859" spans="5:23" ht="15.75" customHeight="1" x14ac:dyDescent="0.25">
      <c r="E859" s="24"/>
      <c r="F859" s="24"/>
      <c r="W859" s="35"/>
    </row>
    <row r="860" spans="5:23" ht="15.75" customHeight="1" x14ac:dyDescent="0.25">
      <c r="E860" s="24"/>
      <c r="F860" s="24"/>
      <c r="W860" s="35"/>
    </row>
    <row r="861" spans="5:23" ht="15.75" customHeight="1" x14ac:dyDescent="0.25">
      <c r="E861" s="24"/>
      <c r="F861" s="24"/>
      <c r="W861" s="35"/>
    </row>
    <row r="862" spans="5:23" ht="15.75" customHeight="1" x14ac:dyDescent="0.25">
      <c r="E862" s="24"/>
      <c r="F862" s="24"/>
      <c r="W862" s="35"/>
    </row>
    <row r="863" spans="5:23" ht="15.75" customHeight="1" x14ac:dyDescent="0.25">
      <c r="E863" s="24"/>
      <c r="F863" s="24"/>
      <c r="W863" s="35"/>
    </row>
    <row r="864" spans="5:23" ht="15.75" customHeight="1" x14ac:dyDescent="0.25">
      <c r="E864" s="24"/>
      <c r="F864" s="24"/>
      <c r="W864" s="35"/>
    </row>
    <row r="865" spans="5:23" ht="15.75" customHeight="1" x14ac:dyDescent="0.25">
      <c r="E865" s="24"/>
      <c r="F865" s="24"/>
      <c r="W865" s="35"/>
    </row>
    <row r="866" spans="5:23" ht="15.75" customHeight="1" x14ac:dyDescent="0.25">
      <c r="E866" s="24"/>
      <c r="F866" s="24"/>
      <c r="W866" s="35"/>
    </row>
    <row r="867" spans="5:23" ht="15.75" customHeight="1" x14ac:dyDescent="0.25">
      <c r="E867" s="24"/>
      <c r="F867" s="24"/>
      <c r="W867" s="35"/>
    </row>
    <row r="868" spans="5:23" ht="15.75" customHeight="1" x14ac:dyDescent="0.25">
      <c r="E868" s="24"/>
      <c r="F868" s="24"/>
      <c r="W868" s="35"/>
    </row>
    <row r="869" spans="5:23" ht="15.75" customHeight="1" x14ac:dyDescent="0.25">
      <c r="E869" s="24"/>
      <c r="F869" s="24"/>
      <c r="W869" s="35"/>
    </row>
    <row r="870" spans="5:23" ht="15.75" customHeight="1" x14ac:dyDescent="0.25">
      <c r="E870" s="24"/>
      <c r="F870" s="24"/>
      <c r="W870" s="35"/>
    </row>
    <row r="871" spans="5:23" ht="15.75" customHeight="1" x14ac:dyDescent="0.25">
      <c r="E871" s="24"/>
      <c r="F871" s="24"/>
      <c r="W871" s="35"/>
    </row>
    <row r="872" spans="5:23" ht="15.75" customHeight="1" x14ac:dyDescent="0.25">
      <c r="E872" s="24"/>
      <c r="F872" s="24"/>
      <c r="W872" s="35"/>
    </row>
    <row r="873" spans="5:23" ht="15.75" customHeight="1" x14ac:dyDescent="0.25">
      <c r="E873" s="24"/>
      <c r="F873" s="24"/>
      <c r="W873" s="35"/>
    </row>
    <row r="874" spans="5:23" ht="15.75" customHeight="1" x14ac:dyDescent="0.25">
      <c r="E874" s="24"/>
      <c r="F874" s="24"/>
      <c r="W874" s="35"/>
    </row>
    <row r="875" spans="5:23" ht="15.75" customHeight="1" x14ac:dyDescent="0.25">
      <c r="E875" s="24"/>
      <c r="F875" s="24"/>
      <c r="W875" s="35"/>
    </row>
    <row r="876" spans="5:23" ht="15.75" customHeight="1" x14ac:dyDescent="0.25">
      <c r="E876" s="24"/>
      <c r="F876" s="24"/>
      <c r="W876" s="35"/>
    </row>
    <row r="877" spans="5:23" ht="15.75" customHeight="1" x14ac:dyDescent="0.25">
      <c r="E877" s="24"/>
      <c r="F877" s="24"/>
      <c r="W877" s="35"/>
    </row>
    <row r="878" spans="5:23" ht="15.75" customHeight="1" x14ac:dyDescent="0.25">
      <c r="E878" s="24"/>
      <c r="F878" s="24"/>
      <c r="W878" s="35"/>
    </row>
    <row r="879" spans="5:23" ht="15.75" customHeight="1" x14ac:dyDescent="0.25">
      <c r="E879" s="24"/>
      <c r="F879" s="24"/>
      <c r="W879" s="35"/>
    </row>
    <row r="880" spans="5:23" ht="15.75" customHeight="1" x14ac:dyDescent="0.25">
      <c r="E880" s="24"/>
      <c r="F880" s="24"/>
      <c r="W880" s="35"/>
    </row>
    <row r="881" spans="5:23" ht="15.75" customHeight="1" x14ac:dyDescent="0.25">
      <c r="E881" s="24"/>
      <c r="F881" s="24"/>
      <c r="W881" s="35"/>
    </row>
    <row r="882" spans="5:23" ht="15.75" customHeight="1" x14ac:dyDescent="0.25">
      <c r="E882" s="24"/>
      <c r="F882" s="24"/>
      <c r="W882" s="35"/>
    </row>
    <row r="883" spans="5:23" ht="15.75" customHeight="1" x14ac:dyDescent="0.25">
      <c r="E883" s="24"/>
      <c r="F883" s="24"/>
      <c r="W883" s="35"/>
    </row>
    <row r="884" spans="5:23" ht="15.75" customHeight="1" x14ac:dyDescent="0.25">
      <c r="E884" s="24"/>
      <c r="F884" s="24"/>
      <c r="W884" s="35"/>
    </row>
    <row r="885" spans="5:23" ht="15.75" customHeight="1" x14ac:dyDescent="0.25">
      <c r="E885" s="24"/>
      <c r="F885" s="24"/>
      <c r="W885" s="35"/>
    </row>
    <row r="886" spans="5:23" ht="15.75" customHeight="1" x14ac:dyDescent="0.25">
      <c r="E886" s="24"/>
      <c r="F886" s="24"/>
      <c r="W886" s="35"/>
    </row>
    <row r="887" spans="5:23" ht="15.75" customHeight="1" x14ac:dyDescent="0.25">
      <c r="E887" s="24"/>
      <c r="F887" s="24"/>
      <c r="W887" s="35"/>
    </row>
    <row r="888" spans="5:23" ht="15.75" customHeight="1" x14ac:dyDescent="0.25">
      <c r="E888" s="24"/>
      <c r="F888" s="24"/>
      <c r="W888" s="35"/>
    </row>
    <row r="889" spans="5:23" ht="15.75" customHeight="1" x14ac:dyDescent="0.25">
      <c r="E889" s="24"/>
      <c r="F889" s="24"/>
      <c r="W889" s="35"/>
    </row>
    <row r="890" spans="5:23" ht="15.75" customHeight="1" x14ac:dyDescent="0.25">
      <c r="E890" s="24"/>
      <c r="F890" s="24"/>
      <c r="W890" s="35"/>
    </row>
    <row r="891" spans="5:23" ht="15.75" customHeight="1" x14ac:dyDescent="0.25">
      <c r="E891" s="24"/>
      <c r="F891" s="24"/>
      <c r="W891" s="35"/>
    </row>
    <row r="892" spans="5:23" ht="15.75" customHeight="1" x14ac:dyDescent="0.25">
      <c r="E892" s="24"/>
      <c r="F892" s="24"/>
      <c r="W892" s="35"/>
    </row>
    <row r="893" spans="5:23" ht="15.75" customHeight="1" x14ac:dyDescent="0.25">
      <c r="E893" s="24"/>
      <c r="F893" s="24"/>
      <c r="W893" s="35"/>
    </row>
    <row r="894" spans="5:23" ht="15.75" customHeight="1" x14ac:dyDescent="0.25">
      <c r="E894" s="24"/>
      <c r="F894" s="24"/>
      <c r="W894" s="35"/>
    </row>
    <row r="895" spans="5:23" ht="15.75" customHeight="1" x14ac:dyDescent="0.25">
      <c r="E895" s="24"/>
      <c r="F895" s="24"/>
      <c r="W895" s="35"/>
    </row>
    <row r="896" spans="5:23" ht="15.75" customHeight="1" x14ac:dyDescent="0.25">
      <c r="E896" s="24"/>
      <c r="F896" s="24"/>
      <c r="W896" s="35"/>
    </row>
    <row r="897" spans="5:23" ht="15.75" customHeight="1" x14ac:dyDescent="0.25">
      <c r="E897" s="24"/>
      <c r="F897" s="24"/>
      <c r="W897" s="35"/>
    </row>
    <row r="898" spans="5:23" ht="15.75" customHeight="1" x14ac:dyDescent="0.25">
      <c r="E898" s="24"/>
      <c r="F898" s="24"/>
      <c r="W898" s="35"/>
    </row>
    <row r="899" spans="5:23" ht="15.75" customHeight="1" x14ac:dyDescent="0.25">
      <c r="E899" s="24"/>
      <c r="F899" s="24"/>
      <c r="W899" s="35"/>
    </row>
    <row r="900" spans="5:23" ht="15.75" customHeight="1" x14ac:dyDescent="0.25">
      <c r="E900" s="24"/>
      <c r="F900" s="24"/>
      <c r="W900" s="35"/>
    </row>
    <row r="901" spans="5:23" ht="15.75" customHeight="1" x14ac:dyDescent="0.25">
      <c r="E901" s="24"/>
      <c r="F901" s="24"/>
      <c r="W901" s="35"/>
    </row>
    <row r="902" spans="5:23" ht="15.75" customHeight="1" x14ac:dyDescent="0.25">
      <c r="E902" s="24"/>
      <c r="F902" s="24"/>
      <c r="W902" s="35"/>
    </row>
    <row r="903" spans="5:23" ht="15.75" customHeight="1" x14ac:dyDescent="0.25">
      <c r="E903" s="24"/>
      <c r="F903" s="24"/>
      <c r="W903" s="35"/>
    </row>
    <row r="904" spans="5:23" ht="15.75" customHeight="1" x14ac:dyDescent="0.25">
      <c r="E904" s="24"/>
      <c r="F904" s="24"/>
      <c r="W904" s="35"/>
    </row>
    <row r="905" spans="5:23" ht="15.75" customHeight="1" x14ac:dyDescent="0.25">
      <c r="E905" s="24"/>
      <c r="F905" s="24"/>
      <c r="W905" s="35"/>
    </row>
    <row r="906" spans="5:23" ht="15.75" customHeight="1" x14ac:dyDescent="0.25">
      <c r="E906" s="24"/>
      <c r="F906" s="24"/>
      <c r="W906" s="35"/>
    </row>
    <row r="907" spans="5:23" ht="15.75" customHeight="1" x14ac:dyDescent="0.25">
      <c r="E907" s="24"/>
      <c r="F907" s="24"/>
      <c r="W907" s="35"/>
    </row>
    <row r="908" spans="5:23" ht="15.75" customHeight="1" x14ac:dyDescent="0.25">
      <c r="E908" s="24"/>
      <c r="F908" s="24"/>
      <c r="W908" s="35"/>
    </row>
    <row r="909" spans="5:23" ht="15.75" customHeight="1" x14ac:dyDescent="0.25">
      <c r="E909" s="24"/>
      <c r="F909" s="24"/>
      <c r="W909" s="35"/>
    </row>
    <row r="910" spans="5:23" ht="15.75" customHeight="1" x14ac:dyDescent="0.25">
      <c r="E910" s="24"/>
      <c r="F910" s="24"/>
      <c r="W910" s="35"/>
    </row>
    <row r="911" spans="5:23" ht="15.75" customHeight="1" x14ac:dyDescent="0.25">
      <c r="E911" s="24"/>
      <c r="F911" s="24"/>
      <c r="W911" s="35"/>
    </row>
    <row r="912" spans="5:23" ht="15.75" customHeight="1" x14ac:dyDescent="0.25">
      <c r="E912" s="24"/>
      <c r="F912" s="24"/>
      <c r="W912" s="35"/>
    </row>
    <row r="913" spans="5:23" ht="15.75" customHeight="1" x14ac:dyDescent="0.25">
      <c r="E913" s="24"/>
      <c r="F913" s="24"/>
      <c r="W913" s="35"/>
    </row>
    <row r="914" spans="5:23" ht="15.75" customHeight="1" x14ac:dyDescent="0.25">
      <c r="E914" s="24"/>
      <c r="F914" s="24"/>
      <c r="W914" s="35"/>
    </row>
    <row r="915" spans="5:23" ht="15.75" customHeight="1" x14ac:dyDescent="0.25">
      <c r="E915" s="24"/>
      <c r="F915" s="24"/>
      <c r="W915" s="35"/>
    </row>
    <row r="916" spans="5:23" ht="15.75" customHeight="1" x14ac:dyDescent="0.25">
      <c r="E916" s="24"/>
      <c r="F916" s="24"/>
      <c r="W916" s="35"/>
    </row>
    <row r="917" spans="5:23" ht="15.75" customHeight="1" x14ac:dyDescent="0.25">
      <c r="E917" s="24"/>
      <c r="F917" s="24"/>
      <c r="W917" s="35"/>
    </row>
    <row r="918" spans="5:23" ht="15.75" customHeight="1" x14ac:dyDescent="0.25">
      <c r="E918" s="24"/>
      <c r="F918" s="24"/>
      <c r="W918" s="35"/>
    </row>
    <row r="919" spans="5:23" ht="15.75" customHeight="1" x14ac:dyDescent="0.25">
      <c r="E919" s="24"/>
      <c r="F919" s="24"/>
      <c r="W919" s="35"/>
    </row>
    <row r="920" spans="5:23" ht="15.75" customHeight="1" x14ac:dyDescent="0.25">
      <c r="E920" s="24"/>
      <c r="F920" s="24"/>
      <c r="W920" s="35"/>
    </row>
    <row r="921" spans="5:23" ht="15.75" customHeight="1" x14ac:dyDescent="0.25">
      <c r="E921" s="24"/>
      <c r="F921" s="24"/>
      <c r="W921" s="35"/>
    </row>
    <row r="922" spans="5:23" ht="15.75" customHeight="1" x14ac:dyDescent="0.25">
      <c r="E922" s="24"/>
      <c r="F922" s="24"/>
      <c r="W922" s="35"/>
    </row>
    <row r="923" spans="5:23" ht="15.75" customHeight="1" x14ac:dyDescent="0.25">
      <c r="E923" s="24"/>
      <c r="F923" s="24"/>
      <c r="W923" s="35"/>
    </row>
    <row r="924" spans="5:23" ht="15.75" customHeight="1" x14ac:dyDescent="0.25">
      <c r="E924" s="24"/>
      <c r="F924" s="24"/>
      <c r="W924" s="35"/>
    </row>
    <row r="925" spans="5:23" ht="15.75" customHeight="1" x14ac:dyDescent="0.25">
      <c r="E925" s="24"/>
      <c r="F925" s="24"/>
      <c r="W925" s="35"/>
    </row>
    <row r="926" spans="5:23" ht="15.75" customHeight="1" x14ac:dyDescent="0.25">
      <c r="E926" s="24"/>
      <c r="F926" s="24"/>
      <c r="W926" s="35"/>
    </row>
    <row r="927" spans="5:23" ht="15.75" customHeight="1" x14ac:dyDescent="0.25">
      <c r="E927" s="24"/>
      <c r="F927" s="24"/>
      <c r="W927" s="35"/>
    </row>
    <row r="928" spans="5:23" ht="15.75" customHeight="1" x14ac:dyDescent="0.25">
      <c r="E928" s="24"/>
      <c r="F928" s="24"/>
      <c r="W928" s="35"/>
    </row>
    <row r="929" spans="5:23" ht="15.75" customHeight="1" x14ac:dyDescent="0.25">
      <c r="E929" s="24"/>
      <c r="F929" s="24"/>
      <c r="W929" s="35"/>
    </row>
    <row r="930" spans="5:23" ht="15.75" customHeight="1" x14ac:dyDescent="0.25">
      <c r="E930" s="24"/>
      <c r="F930" s="24"/>
      <c r="W930" s="35"/>
    </row>
    <row r="931" spans="5:23" ht="15.75" customHeight="1" x14ac:dyDescent="0.25">
      <c r="E931" s="24"/>
      <c r="F931" s="24"/>
      <c r="W931" s="35"/>
    </row>
    <row r="932" spans="5:23" ht="15.75" customHeight="1" x14ac:dyDescent="0.25">
      <c r="E932" s="24"/>
      <c r="F932" s="24"/>
      <c r="W932" s="35"/>
    </row>
    <row r="933" spans="5:23" ht="15.75" customHeight="1" x14ac:dyDescent="0.25">
      <c r="E933" s="24"/>
      <c r="F933" s="24"/>
      <c r="W933" s="35"/>
    </row>
    <row r="934" spans="5:23" ht="15.75" customHeight="1" x14ac:dyDescent="0.25">
      <c r="E934" s="24"/>
      <c r="F934" s="24"/>
      <c r="W934" s="35"/>
    </row>
    <row r="935" spans="5:23" ht="15.75" customHeight="1" x14ac:dyDescent="0.25">
      <c r="E935" s="24"/>
      <c r="F935" s="24"/>
      <c r="W935" s="35"/>
    </row>
    <row r="936" spans="5:23" ht="15.75" customHeight="1" x14ac:dyDescent="0.25">
      <c r="E936" s="24"/>
      <c r="F936" s="24"/>
      <c r="W936" s="35"/>
    </row>
    <row r="937" spans="5:23" ht="15.75" customHeight="1" x14ac:dyDescent="0.25">
      <c r="E937" s="24"/>
      <c r="F937" s="24"/>
      <c r="W937" s="35"/>
    </row>
    <row r="938" spans="5:23" ht="15.75" customHeight="1" x14ac:dyDescent="0.25">
      <c r="E938" s="24"/>
      <c r="F938" s="24"/>
      <c r="W938" s="35"/>
    </row>
    <row r="939" spans="5:23" ht="15.75" customHeight="1" x14ac:dyDescent="0.25">
      <c r="E939" s="24"/>
      <c r="F939" s="24"/>
      <c r="W939" s="35"/>
    </row>
    <row r="940" spans="5:23" ht="15.75" customHeight="1" x14ac:dyDescent="0.25">
      <c r="E940" s="24"/>
      <c r="F940" s="24"/>
      <c r="W940" s="35"/>
    </row>
    <row r="941" spans="5:23" ht="15.75" customHeight="1" x14ac:dyDescent="0.25">
      <c r="E941" s="24"/>
      <c r="F941" s="24"/>
      <c r="W941" s="35"/>
    </row>
    <row r="942" spans="5:23" ht="15.75" customHeight="1" x14ac:dyDescent="0.25">
      <c r="E942" s="24"/>
      <c r="F942" s="24"/>
      <c r="W942" s="35"/>
    </row>
    <row r="943" spans="5:23" ht="15.75" customHeight="1" x14ac:dyDescent="0.25">
      <c r="E943" s="24"/>
      <c r="F943" s="24"/>
      <c r="W943" s="35"/>
    </row>
    <row r="944" spans="5:23" ht="15.75" customHeight="1" x14ac:dyDescent="0.25">
      <c r="E944" s="24"/>
      <c r="F944" s="24"/>
      <c r="W944" s="35"/>
    </row>
    <row r="945" spans="5:23" ht="15.75" customHeight="1" x14ac:dyDescent="0.25">
      <c r="E945" s="24"/>
      <c r="F945" s="24"/>
      <c r="W945" s="35"/>
    </row>
    <row r="946" spans="5:23" ht="15.75" customHeight="1" x14ac:dyDescent="0.25">
      <c r="E946" s="24"/>
      <c r="F946" s="24"/>
      <c r="W946" s="35"/>
    </row>
    <row r="947" spans="5:23" ht="15.75" customHeight="1" x14ac:dyDescent="0.25">
      <c r="E947" s="24"/>
      <c r="F947" s="24"/>
      <c r="W947" s="35"/>
    </row>
    <row r="948" spans="5:23" ht="15.75" customHeight="1" x14ac:dyDescent="0.25">
      <c r="E948" s="24"/>
      <c r="F948" s="24"/>
      <c r="W948" s="35"/>
    </row>
    <row r="949" spans="5:23" ht="15.75" customHeight="1" x14ac:dyDescent="0.25">
      <c r="E949" s="24"/>
      <c r="F949" s="24"/>
      <c r="W949" s="35"/>
    </row>
    <row r="950" spans="5:23" ht="15.75" customHeight="1" x14ac:dyDescent="0.25">
      <c r="E950" s="24"/>
      <c r="F950" s="24"/>
      <c r="W950" s="35"/>
    </row>
    <row r="951" spans="5:23" ht="15.75" customHeight="1" x14ac:dyDescent="0.25">
      <c r="E951" s="24"/>
      <c r="F951" s="24"/>
      <c r="W951" s="35"/>
    </row>
    <row r="952" spans="5:23" ht="15.75" customHeight="1" x14ac:dyDescent="0.25">
      <c r="E952" s="24"/>
      <c r="F952" s="24"/>
      <c r="W952" s="35"/>
    </row>
    <row r="953" spans="5:23" ht="15.75" customHeight="1" x14ac:dyDescent="0.25">
      <c r="E953" s="24"/>
      <c r="F953" s="24"/>
      <c r="W953" s="35"/>
    </row>
    <row r="954" spans="5:23" ht="15.75" customHeight="1" x14ac:dyDescent="0.25">
      <c r="E954" s="24"/>
      <c r="F954" s="24"/>
      <c r="W954" s="35"/>
    </row>
    <row r="955" spans="5:23" ht="15.75" customHeight="1" x14ac:dyDescent="0.25">
      <c r="E955" s="24"/>
      <c r="F955" s="24"/>
      <c r="W955" s="35"/>
    </row>
    <row r="956" spans="5:23" ht="15.75" customHeight="1" x14ac:dyDescent="0.25">
      <c r="E956" s="24"/>
      <c r="F956" s="24"/>
      <c r="W956" s="35"/>
    </row>
    <row r="957" spans="5:23" ht="15.75" customHeight="1" x14ac:dyDescent="0.25">
      <c r="E957" s="24"/>
      <c r="F957" s="24"/>
      <c r="W957" s="35"/>
    </row>
    <row r="958" spans="5:23" ht="15.75" customHeight="1" x14ac:dyDescent="0.25">
      <c r="E958" s="24"/>
      <c r="F958" s="24"/>
      <c r="W958" s="35"/>
    </row>
    <row r="959" spans="5:23" ht="15.75" customHeight="1" x14ac:dyDescent="0.25">
      <c r="E959" s="24"/>
      <c r="F959" s="24"/>
      <c r="W959" s="35"/>
    </row>
    <row r="960" spans="5:23" ht="15.75" customHeight="1" x14ac:dyDescent="0.25">
      <c r="E960" s="24"/>
      <c r="F960" s="24"/>
      <c r="W960" s="35"/>
    </row>
    <row r="961" spans="5:23" ht="15.75" customHeight="1" x14ac:dyDescent="0.25">
      <c r="E961" s="24"/>
      <c r="F961" s="24"/>
      <c r="W961" s="35"/>
    </row>
    <row r="962" spans="5:23" ht="15.75" customHeight="1" x14ac:dyDescent="0.25">
      <c r="E962" s="24"/>
      <c r="F962" s="24"/>
      <c r="W962" s="35"/>
    </row>
    <row r="963" spans="5:23" ht="15.75" customHeight="1" x14ac:dyDescent="0.25">
      <c r="E963" s="24"/>
      <c r="F963" s="24"/>
      <c r="W963" s="35"/>
    </row>
    <row r="964" spans="5:23" ht="15.75" customHeight="1" x14ac:dyDescent="0.25">
      <c r="E964" s="24"/>
      <c r="F964" s="24"/>
      <c r="W964" s="35"/>
    </row>
    <row r="965" spans="5:23" ht="15.75" customHeight="1" x14ac:dyDescent="0.25">
      <c r="E965" s="24"/>
      <c r="F965" s="24"/>
      <c r="W965" s="35"/>
    </row>
    <row r="966" spans="5:23" ht="15.75" customHeight="1" x14ac:dyDescent="0.25">
      <c r="E966" s="24"/>
      <c r="F966" s="24"/>
      <c r="W966" s="35"/>
    </row>
    <row r="967" spans="5:23" ht="15.75" customHeight="1" x14ac:dyDescent="0.25">
      <c r="E967" s="24"/>
      <c r="F967" s="24"/>
      <c r="W967" s="35"/>
    </row>
    <row r="968" spans="5:23" ht="15.75" customHeight="1" x14ac:dyDescent="0.25">
      <c r="E968" s="24"/>
      <c r="F968" s="24"/>
      <c r="W968" s="35"/>
    </row>
    <row r="969" spans="5:23" ht="15.75" customHeight="1" x14ac:dyDescent="0.25">
      <c r="E969" s="24"/>
      <c r="F969" s="24"/>
      <c r="W969" s="35"/>
    </row>
    <row r="970" spans="5:23" ht="15.75" customHeight="1" x14ac:dyDescent="0.25">
      <c r="E970" s="24"/>
      <c r="F970" s="24"/>
      <c r="W970" s="35"/>
    </row>
    <row r="971" spans="5:23" ht="15.75" customHeight="1" x14ac:dyDescent="0.25">
      <c r="E971" s="24"/>
      <c r="F971" s="24"/>
      <c r="W971" s="35"/>
    </row>
    <row r="972" spans="5:23" ht="15.75" customHeight="1" x14ac:dyDescent="0.25">
      <c r="E972" s="24"/>
      <c r="F972" s="24"/>
      <c r="W972" s="35"/>
    </row>
    <row r="973" spans="5:23" ht="15.75" customHeight="1" x14ac:dyDescent="0.25">
      <c r="E973" s="24"/>
      <c r="F973" s="24"/>
      <c r="W973" s="35"/>
    </row>
    <row r="974" spans="5:23" ht="15.75" customHeight="1" x14ac:dyDescent="0.25">
      <c r="E974" s="24"/>
      <c r="F974" s="24"/>
      <c r="W974" s="35"/>
    </row>
    <row r="975" spans="5:23" ht="15.75" customHeight="1" x14ac:dyDescent="0.25">
      <c r="E975" s="24"/>
      <c r="F975" s="24"/>
      <c r="W975" s="35"/>
    </row>
    <row r="976" spans="5:23" ht="15.75" customHeight="1" x14ac:dyDescent="0.25">
      <c r="E976" s="24"/>
      <c r="F976" s="24"/>
      <c r="W976" s="35"/>
    </row>
    <row r="977" spans="5:23" ht="15.75" customHeight="1" x14ac:dyDescent="0.25">
      <c r="E977" s="24"/>
      <c r="F977" s="24"/>
      <c r="W977" s="35"/>
    </row>
    <row r="978" spans="5:23" ht="15.75" customHeight="1" x14ac:dyDescent="0.25">
      <c r="E978" s="24"/>
      <c r="F978" s="24"/>
      <c r="W978" s="35"/>
    </row>
    <row r="979" spans="5:23" ht="15.75" customHeight="1" x14ac:dyDescent="0.25">
      <c r="E979" s="24"/>
      <c r="F979" s="24"/>
      <c r="W979" s="35"/>
    </row>
    <row r="980" spans="5:23" ht="15.75" customHeight="1" x14ac:dyDescent="0.25">
      <c r="E980" s="24"/>
      <c r="F980" s="24"/>
      <c r="W980" s="35"/>
    </row>
    <row r="981" spans="5:23" ht="15.75" customHeight="1" x14ac:dyDescent="0.25">
      <c r="E981" s="24"/>
      <c r="F981" s="24"/>
      <c r="W981" s="35"/>
    </row>
    <row r="982" spans="5:23" ht="15.75" customHeight="1" x14ac:dyDescent="0.25">
      <c r="E982" s="24"/>
      <c r="F982" s="24"/>
      <c r="W982" s="35"/>
    </row>
    <row r="983" spans="5:23" ht="15.75" customHeight="1" x14ac:dyDescent="0.25">
      <c r="E983" s="24"/>
      <c r="F983" s="24"/>
      <c r="W983" s="35"/>
    </row>
    <row r="984" spans="5:23" ht="15.75" customHeight="1" x14ac:dyDescent="0.25">
      <c r="E984" s="24"/>
      <c r="F984" s="24"/>
      <c r="W984" s="35"/>
    </row>
    <row r="985" spans="5:23" ht="15.75" customHeight="1" x14ac:dyDescent="0.25">
      <c r="E985" s="24"/>
      <c r="F985" s="24"/>
      <c r="W985" s="35"/>
    </row>
    <row r="986" spans="5:23" ht="15.75" customHeight="1" x14ac:dyDescent="0.25">
      <c r="E986" s="24"/>
      <c r="F986" s="24"/>
      <c r="W986" s="35"/>
    </row>
    <row r="987" spans="5:23" ht="15.75" customHeight="1" x14ac:dyDescent="0.25">
      <c r="E987" s="24"/>
      <c r="F987" s="24"/>
      <c r="W987" s="35"/>
    </row>
    <row r="988" spans="5:23" ht="15.75" customHeight="1" x14ac:dyDescent="0.25">
      <c r="E988" s="24"/>
      <c r="F988" s="24"/>
      <c r="W988" s="35"/>
    </row>
    <row r="989" spans="5:23" ht="15.75" customHeight="1" x14ac:dyDescent="0.25">
      <c r="E989" s="24"/>
      <c r="F989" s="24"/>
      <c r="W989" s="35"/>
    </row>
    <row r="990" spans="5:23" ht="15.75" customHeight="1" x14ac:dyDescent="0.25">
      <c r="E990" s="24"/>
      <c r="F990" s="24"/>
      <c r="W990" s="35"/>
    </row>
    <row r="991" spans="5:23" ht="15.75" customHeight="1" x14ac:dyDescent="0.25">
      <c r="E991" s="24"/>
      <c r="F991" s="24"/>
      <c r="W991" s="35"/>
    </row>
    <row r="992" spans="5:23" ht="15.75" customHeight="1" x14ac:dyDescent="0.25">
      <c r="E992" s="24"/>
      <c r="F992" s="24"/>
      <c r="W992" s="35"/>
    </row>
    <row r="993" spans="5:23" ht="15.75" customHeight="1" x14ac:dyDescent="0.25">
      <c r="E993" s="24"/>
      <c r="F993" s="24"/>
      <c r="W993" s="35"/>
    </row>
    <row r="994" spans="5:23" ht="15.75" customHeight="1" x14ac:dyDescent="0.25">
      <c r="E994" s="24"/>
      <c r="F994" s="24"/>
      <c r="W994" s="35"/>
    </row>
    <row r="995" spans="5:23" ht="15.75" customHeight="1" x14ac:dyDescent="0.25">
      <c r="E995" s="24"/>
      <c r="F995" s="24"/>
      <c r="W995" s="35"/>
    </row>
    <row r="996" spans="5:23" ht="15.75" customHeight="1" x14ac:dyDescent="0.25">
      <c r="E996" s="24"/>
      <c r="F996" s="24"/>
      <c r="W996" s="35"/>
    </row>
    <row r="997" spans="5:23" ht="15.75" customHeight="1" x14ac:dyDescent="0.25">
      <c r="E997" s="24"/>
      <c r="F997" s="24"/>
      <c r="W997" s="35"/>
    </row>
    <row r="998" spans="5:23" ht="15.75" customHeight="1" x14ac:dyDescent="0.25">
      <c r="E998" s="24"/>
      <c r="F998" s="24"/>
      <c r="W998" s="35"/>
    </row>
    <row r="999" spans="5:23" ht="15.75" customHeight="1" x14ac:dyDescent="0.25">
      <c r="E999" s="24"/>
      <c r="F999" s="24"/>
      <c r="W999" s="35"/>
    </row>
    <row r="1000" spans="5:23" ht="15.75" customHeight="1" x14ac:dyDescent="0.25">
      <c r="E1000" s="24"/>
      <c r="F1000" s="24"/>
      <c r="W1000" s="35"/>
    </row>
    <row r="1001" spans="5:23" ht="15.75" customHeight="1" x14ac:dyDescent="0.25">
      <c r="E1001" s="24"/>
      <c r="F1001" s="24"/>
      <c r="W1001" s="35"/>
    </row>
    <row r="1002" spans="5:23" ht="15.75" customHeight="1" x14ac:dyDescent="0.25">
      <c r="E1002" s="24"/>
      <c r="F1002" s="24"/>
      <c r="W1002" s="35"/>
    </row>
    <row r="1003" spans="5:23" ht="15.75" customHeight="1" x14ac:dyDescent="0.25">
      <c r="E1003" s="24"/>
      <c r="F1003" s="24"/>
      <c r="W1003" s="35"/>
    </row>
    <row r="1004" spans="5:23" ht="15.75" customHeight="1" x14ac:dyDescent="0.25">
      <c r="E1004" s="24"/>
      <c r="F1004" s="24"/>
      <c r="W1004" s="35"/>
    </row>
    <row r="1005" spans="5:23" ht="15.75" customHeight="1" x14ac:dyDescent="0.25">
      <c r="E1005" s="24"/>
      <c r="F1005" s="24"/>
      <c r="W1005" s="35"/>
    </row>
    <row r="1006" spans="5:23" ht="15.75" customHeight="1" x14ac:dyDescent="0.25">
      <c r="E1006" s="24"/>
      <c r="F1006" s="24"/>
      <c r="W1006" s="35"/>
    </row>
    <row r="1007" spans="5:23" ht="15.75" customHeight="1" x14ac:dyDescent="0.25">
      <c r="E1007" s="24"/>
      <c r="F1007" s="24"/>
      <c r="W1007" s="35"/>
    </row>
    <row r="1008" spans="5:23" ht="15.75" customHeight="1" x14ac:dyDescent="0.25">
      <c r="E1008" s="24"/>
      <c r="F1008" s="24"/>
      <c r="W1008" s="35"/>
    </row>
    <row r="1009" spans="5:23" ht="15.75" customHeight="1" x14ac:dyDescent="0.25">
      <c r="E1009" s="24"/>
      <c r="F1009" s="24"/>
      <c r="W1009" s="35"/>
    </row>
    <row r="1010" spans="5:23" ht="15.75" customHeight="1" x14ac:dyDescent="0.25">
      <c r="E1010" s="24"/>
      <c r="F1010" s="24"/>
      <c r="W1010" s="35"/>
    </row>
    <row r="1011" spans="5:23" ht="15.75" customHeight="1" x14ac:dyDescent="0.25">
      <c r="E1011" s="24"/>
      <c r="F1011" s="24"/>
      <c r="W1011" s="35"/>
    </row>
    <row r="1012" spans="5:23" ht="15.75" customHeight="1" x14ac:dyDescent="0.25">
      <c r="E1012" s="24"/>
      <c r="F1012" s="24"/>
      <c r="W1012" s="35"/>
    </row>
    <row r="1013" spans="5:23" ht="15.75" customHeight="1" x14ac:dyDescent="0.25">
      <c r="E1013" s="24"/>
      <c r="F1013" s="24"/>
      <c r="W1013" s="35"/>
    </row>
    <row r="1014" spans="5:23" ht="15.75" customHeight="1" x14ac:dyDescent="0.25">
      <c r="E1014" s="24"/>
      <c r="F1014" s="24"/>
      <c r="W1014" s="35"/>
    </row>
    <row r="1015" spans="5:23" ht="15.75" customHeight="1" x14ac:dyDescent="0.25">
      <c r="E1015" s="24"/>
      <c r="F1015" s="24"/>
      <c r="W1015" s="35"/>
    </row>
    <row r="1016" spans="5:23" ht="15.75" customHeight="1" x14ac:dyDescent="0.25">
      <c r="E1016" s="24"/>
      <c r="F1016" s="24"/>
      <c r="W1016" s="35"/>
    </row>
    <row r="1017" spans="5:23" ht="15.75" customHeight="1" x14ac:dyDescent="0.25">
      <c r="E1017" s="24"/>
      <c r="F1017" s="24"/>
      <c r="W1017" s="35"/>
    </row>
    <row r="1018" spans="5:23" ht="15.75" customHeight="1" x14ac:dyDescent="0.25">
      <c r="E1018" s="24"/>
      <c r="F1018" s="24"/>
      <c r="W1018" s="35"/>
    </row>
  </sheetData>
  <sheetProtection algorithmName="SHA-512" hashValue="EEjZ4UGSu2AQGc/rQ7Lcv4R7FjbwTJ66YTIocWmyvLyq9BgYG6XKnOnF6hsKHIhQm9pt2pHJYeK+RrbdsvXK1g==" saltValue="9lefl98hOUZJGmbg4k1SYg==" spinCount="100000" sheet="1" objects="1" scenarios="1"/>
  <mergeCells count="1">
    <mergeCell ref="J5:U5"/>
  </mergeCells>
  <pageMargins left="0.25" right="0.25" top="0.75" bottom="0.75" header="0.3" footer="0.3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3548-5E33-4E78-B3FF-566919473AD3}">
  <sheetPr>
    <pageSetUpPr fitToPage="1"/>
  </sheetPr>
  <dimension ref="B1:X776"/>
  <sheetViews>
    <sheetView zoomScaleNormal="100" workbookViewId="0">
      <selection activeCell="E32" sqref="E32"/>
    </sheetView>
  </sheetViews>
  <sheetFormatPr defaultColWidth="14.42578125" defaultRowHeight="15" customHeight="1" x14ac:dyDescent="0.25"/>
  <cols>
    <col min="1" max="1" width="0.85546875" style="43" customWidth="1"/>
    <col min="2" max="2" width="19.42578125" style="43" customWidth="1"/>
    <col min="3" max="3" width="38.7109375" style="43" customWidth="1"/>
    <col min="4" max="4" width="8.7109375" style="43" customWidth="1"/>
    <col min="5" max="6" width="14.42578125" style="43" customWidth="1"/>
    <col min="7" max="8" width="15.85546875" style="43" customWidth="1"/>
    <col min="9" max="9" width="10" style="43" customWidth="1"/>
    <col min="10" max="10" width="4.5703125" style="43" customWidth="1"/>
    <col min="11" max="11" width="11" style="43" customWidth="1"/>
    <col min="12" max="12" width="9.85546875" style="43" customWidth="1"/>
    <col min="13" max="14" width="11.28515625" style="43" customWidth="1"/>
    <col min="15" max="15" width="13.85546875" style="43" customWidth="1"/>
    <col min="16" max="17" width="10.7109375" style="43" customWidth="1"/>
    <col min="18" max="18" width="38.28515625" style="43" customWidth="1"/>
    <col min="19" max="19" width="8.7109375" style="43" customWidth="1"/>
    <col min="20" max="20" width="10" style="43" customWidth="1"/>
    <col min="21" max="21" width="11" style="43" bestFit="1" customWidth="1"/>
    <col min="22" max="22" width="12.5703125" style="43" customWidth="1"/>
    <col min="23" max="23" width="11.7109375" style="43" customWidth="1"/>
    <col min="24" max="24" width="14" style="43" customWidth="1"/>
    <col min="25" max="16384" width="14.42578125" style="43"/>
  </cols>
  <sheetData>
    <row r="1" spans="2:24" x14ac:dyDescent="0.25">
      <c r="B1" s="64" t="s">
        <v>83</v>
      </c>
      <c r="C1" s="100" t="s">
        <v>82</v>
      </c>
      <c r="D1" s="60" t="s">
        <v>0</v>
      </c>
      <c r="E1" s="100" t="s">
        <v>102</v>
      </c>
      <c r="F1" s="131">
        <f>'Monthly 100% $1.0670'!C2</f>
        <v>1.0669999999999999</v>
      </c>
      <c r="G1" s="470" t="s">
        <v>163</v>
      </c>
      <c r="K1" s="48"/>
      <c r="L1" s="48"/>
      <c r="P1" s="62"/>
      <c r="Q1" s="62"/>
      <c r="R1" s="48"/>
      <c r="S1" s="48"/>
      <c r="T1" s="48"/>
      <c r="U1" s="48"/>
      <c r="V1" s="49"/>
      <c r="W1" s="48"/>
    </row>
    <row r="2" spans="2:24" x14ac:dyDescent="0.25">
      <c r="B2" s="64"/>
      <c r="C2" s="100"/>
      <c r="D2" s="60"/>
      <c r="E2" s="100" t="s">
        <v>103</v>
      </c>
      <c r="F2" s="132">
        <v>1</v>
      </c>
      <c r="K2" s="48"/>
      <c r="L2" s="48"/>
      <c r="P2" s="62"/>
      <c r="Q2" s="62"/>
      <c r="R2" s="48"/>
      <c r="S2" s="48"/>
      <c r="T2" s="48"/>
      <c r="U2" s="48"/>
      <c r="V2" s="49"/>
      <c r="W2" s="48"/>
    </row>
    <row r="3" spans="2:24" ht="15.75" thickBot="1" x14ac:dyDescent="0.3">
      <c r="B3" s="64"/>
      <c r="C3" s="100" t="s">
        <v>98</v>
      </c>
      <c r="D3" s="103" t="s">
        <v>0</v>
      </c>
      <c r="E3" s="473" t="s">
        <v>0</v>
      </c>
      <c r="F3" s="473"/>
      <c r="G3" s="473"/>
      <c r="H3" s="473"/>
      <c r="K3" s="48"/>
      <c r="L3" s="48"/>
      <c r="M3" s="99" t="s">
        <v>92</v>
      </c>
      <c r="N3" s="62"/>
      <c r="O3" s="62" t="s">
        <v>68</v>
      </c>
      <c r="P3" s="62"/>
      <c r="Q3" s="62"/>
      <c r="R3" s="48"/>
      <c r="S3" s="48"/>
      <c r="T3" s="48"/>
      <c r="U3" s="48"/>
      <c r="V3" s="49"/>
      <c r="W3" s="48"/>
    </row>
    <row r="4" spans="2:24" ht="15.75" thickBot="1" x14ac:dyDescent="0.3">
      <c r="C4" s="63"/>
      <c r="E4" s="104" t="s">
        <v>81</v>
      </c>
      <c r="F4" s="462" t="s">
        <v>81</v>
      </c>
      <c r="G4" s="463" t="s">
        <v>80</v>
      </c>
      <c r="H4" s="105" t="s">
        <v>80</v>
      </c>
      <c r="I4" s="48"/>
      <c r="J4" s="48"/>
      <c r="K4" s="48"/>
      <c r="L4" s="99" t="s">
        <v>96</v>
      </c>
      <c r="M4" s="67">
        <v>-780</v>
      </c>
      <c r="N4" s="61"/>
      <c r="O4" s="67">
        <v>-90</v>
      </c>
      <c r="P4" s="60"/>
      <c r="Q4" s="60"/>
      <c r="R4" s="48"/>
      <c r="S4" s="48"/>
      <c r="T4" s="48"/>
      <c r="U4" s="48"/>
      <c r="V4" s="49"/>
      <c r="W4" s="67">
        <v>-90</v>
      </c>
    </row>
    <row r="5" spans="2:24" ht="15.75" thickBot="1" x14ac:dyDescent="0.3">
      <c r="B5" s="59" t="s">
        <v>79</v>
      </c>
      <c r="C5" s="59" t="s">
        <v>78</v>
      </c>
      <c r="D5" s="75"/>
      <c r="E5" s="458" t="s">
        <v>235</v>
      </c>
      <c r="F5" s="187" t="s">
        <v>77</v>
      </c>
      <c r="G5" s="77" t="s">
        <v>76</v>
      </c>
      <c r="H5" s="189" t="s">
        <v>76</v>
      </c>
      <c r="I5" s="123" t="s">
        <v>75</v>
      </c>
      <c r="J5" s="154"/>
      <c r="K5" s="156" t="s">
        <v>70</v>
      </c>
      <c r="L5" s="58" t="s">
        <v>70</v>
      </c>
      <c r="M5" s="57" t="s">
        <v>71</v>
      </c>
      <c r="N5" s="56" t="s">
        <v>74</v>
      </c>
      <c r="O5" s="57" t="s">
        <v>71</v>
      </c>
      <c r="P5" s="71" t="s">
        <v>73</v>
      </c>
      <c r="Q5" s="56" t="s">
        <v>72</v>
      </c>
      <c r="R5" s="55" t="s">
        <v>93</v>
      </c>
      <c r="S5" s="55" t="s">
        <v>172</v>
      </c>
      <c r="T5" s="55"/>
      <c r="U5" s="55" t="s">
        <v>70</v>
      </c>
      <c r="V5" s="74" t="s">
        <v>69</v>
      </c>
      <c r="W5" s="57" t="s">
        <v>68</v>
      </c>
      <c r="X5" s="54"/>
    </row>
    <row r="6" spans="2:24" ht="15.75" thickBot="1" x14ac:dyDescent="0.3">
      <c r="B6" s="46"/>
      <c r="C6" s="46"/>
      <c r="D6" s="76"/>
      <c r="E6" s="459" t="s">
        <v>236</v>
      </c>
      <c r="F6" s="188" t="s">
        <v>66</v>
      </c>
      <c r="G6" s="78" t="s">
        <v>67</v>
      </c>
      <c r="H6" s="190" t="s">
        <v>66</v>
      </c>
      <c r="I6" s="124" t="s">
        <v>65</v>
      </c>
      <c r="J6" s="99" t="s">
        <v>187</v>
      </c>
      <c r="K6" s="157" t="s">
        <v>24</v>
      </c>
      <c r="L6" s="247">
        <v>0.05</v>
      </c>
      <c r="M6" s="68">
        <f t="shared" ref="M6:M25" si="0">L6*$M$4</f>
        <v>-39</v>
      </c>
      <c r="N6" s="69">
        <f>M6</f>
        <v>-39</v>
      </c>
      <c r="O6" s="69">
        <f t="shared" ref="O6" si="1">W6</f>
        <v>0</v>
      </c>
      <c r="P6" s="69">
        <f t="shared" ref="P6:P25" si="2">M6+O6</f>
        <v>-39</v>
      </c>
      <c r="Q6" s="69">
        <f>P6</f>
        <v>-39</v>
      </c>
      <c r="R6" s="203" t="s">
        <v>64</v>
      </c>
      <c r="S6" s="469">
        <v>1</v>
      </c>
      <c r="T6" s="153" t="s">
        <v>126</v>
      </c>
      <c r="U6" s="446" t="s">
        <v>24</v>
      </c>
      <c r="V6" s="449">
        <f>W6/$W$26</f>
        <v>0</v>
      </c>
      <c r="W6" s="69">
        <f t="shared" ref="W6" si="3">AE6</f>
        <v>0</v>
      </c>
      <c r="X6" s="50"/>
    </row>
    <row r="7" spans="2:24" x14ac:dyDescent="0.25">
      <c r="B7" s="249" t="s">
        <v>63</v>
      </c>
      <c r="C7" s="209" t="s">
        <v>157</v>
      </c>
      <c r="D7" s="79" t="s">
        <v>60</v>
      </c>
      <c r="E7" s="452">
        <f>'Monthly 100% $1.0670'!Y13</f>
        <v>3.5289000000000001</v>
      </c>
      <c r="F7" s="454">
        <f>E7</f>
        <v>3.5289000000000001</v>
      </c>
      <c r="G7" s="250">
        <f>'Monthly 100% $1.0670'!Z13</f>
        <v>0</v>
      </c>
      <c r="H7" s="460">
        <f>G7</f>
        <v>0</v>
      </c>
      <c r="I7" s="184">
        <f>E7+G7</f>
        <v>3.5289000000000001</v>
      </c>
      <c r="J7" s="99" t="s">
        <v>188</v>
      </c>
      <c r="K7" s="157" t="s">
        <v>28</v>
      </c>
      <c r="L7" s="248">
        <v>0.05</v>
      </c>
      <c r="M7" s="67">
        <f t="shared" si="0"/>
        <v>-39</v>
      </c>
      <c r="N7" s="70">
        <f t="shared" ref="N7:N25" si="4">N6+M7</f>
        <v>-78</v>
      </c>
      <c r="O7" s="70">
        <v>-0.5</v>
      </c>
      <c r="P7" s="70">
        <f t="shared" si="2"/>
        <v>-39.5</v>
      </c>
      <c r="Q7" s="70">
        <f t="shared" ref="Q7:Q25" si="5">Q6+P7</f>
        <v>-78.5</v>
      </c>
      <c r="R7" s="203" t="s">
        <v>108</v>
      </c>
      <c r="S7" s="469">
        <v>2</v>
      </c>
      <c r="T7" s="151" t="s">
        <v>127</v>
      </c>
      <c r="U7" s="447" t="s">
        <v>28</v>
      </c>
      <c r="V7" s="450">
        <f>W7/$W$26</f>
        <v>5.5555555555555558E-3</v>
      </c>
      <c r="W7" s="70">
        <v>-0.5</v>
      </c>
      <c r="X7" s="50"/>
    </row>
    <row r="8" spans="2:24" x14ac:dyDescent="0.25">
      <c r="B8" s="53" t="s">
        <v>87</v>
      </c>
      <c r="C8" s="209" t="s">
        <v>157</v>
      </c>
      <c r="D8" s="79" t="s">
        <v>87</v>
      </c>
      <c r="E8" s="453">
        <f>'Monthly 100% $1.0670'!Y16</f>
        <v>0</v>
      </c>
      <c r="F8" s="455">
        <f>F7+E8</f>
        <v>3.5289000000000001</v>
      </c>
      <c r="G8" s="250">
        <f>'Monthly 100% $1.0670'!Z16</f>
        <v>0</v>
      </c>
      <c r="H8" s="460">
        <f>H7+G8</f>
        <v>0</v>
      </c>
      <c r="I8" s="184">
        <f>I7+E8+G8</f>
        <v>3.5289000000000001</v>
      </c>
      <c r="J8" s="99" t="s">
        <v>189</v>
      </c>
      <c r="K8" s="157" t="s">
        <v>31</v>
      </c>
      <c r="L8" s="248">
        <v>0.05</v>
      </c>
      <c r="M8" s="67">
        <f t="shared" si="0"/>
        <v>-39</v>
      </c>
      <c r="N8" s="70">
        <f t="shared" si="4"/>
        <v>-117</v>
      </c>
      <c r="O8" s="70">
        <v>-1</v>
      </c>
      <c r="P8" s="70">
        <f t="shared" si="2"/>
        <v>-40</v>
      </c>
      <c r="Q8" s="70">
        <f t="shared" si="5"/>
        <v>-118.5</v>
      </c>
      <c r="R8" s="196" t="s">
        <v>109</v>
      </c>
      <c r="S8" s="153">
        <v>3</v>
      </c>
      <c r="T8" s="151" t="s">
        <v>128</v>
      </c>
      <c r="U8" s="447" t="s">
        <v>31</v>
      </c>
      <c r="V8" s="450">
        <f t="shared" ref="V8:V25" si="6">W8/$W$26</f>
        <v>1.1111111111111112E-2</v>
      </c>
      <c r="W8" s="70">
        <v>-1</v>
      </c>
      <c r="X8" s="50"/>
    </row>
    <row r="9" spans="2:24" x14ac:dyDescent="0.25">
      <c r="B9" s="47" t="s">
        <v>84</v>
      </c>
      <c r="C9" s="209" t="s">
        <v>157</v>
      </c>
      <c r="D9" s="79" t="s">
        <v>84</v>
      </c>
      <c r="E9" s="127">
        <f>'Monthly 100% $1.0670'!Y19</f>
        <v>63.828000000000003</v>
      </c>
      <c r="F9" s="455">
        <f t="shared" ref="F9:F22" si="7">F8+E9</f>
        <v>67.356899999999996</v>
      </c>
      <c r="G9" s="250">
        <f>'Monthly 100% $1.0670'!Z19</f>
        <v>-41.613</v>
      </c>
      <c r="H9" s="460">
        <f>H8+G9</f>
        <v>-41.613</v>
      </c>
      <c r="I9" s="184">
        <f>I8+E9+G9</f>
        <v>25.743899999999996</v>
      </c>
      <c r="J9" s="99" t="s">
        <v>190</v>
      </c>
      <c r="K9" s="157" t="s">
        <v>34</v>
      </c>
      <c r="L9" s="248">
        <v>0.05</v>
      </c>
      <c r="M9" s="67">
        <f t="shared" si="0"/>
        <v>-39</v>
      </c>
      <c r="N9" s="70">
        <f t="shared" si="4"/>
        <v>-156</v>
      </c>
      <c r="O9" s="70">
        <v>-1</v>
      </c>
      <c r="P9" s="70">
        <f t="shared" si="2"/>
        <v>-40</v>
      </c>
      <c r="Q9" s="70">
        <f t="shared" si="5"/>
        <v>-158.5</v>
      </c>
      <c r="R9" s="196" t="s">
        <v>110</v>
      </c>
      <c r="S9" s="153">
        <v>4</v>
      </c>
      <c r="T9" s="151" t="s">
        <v>129</v>
      </c>
      <c r="U9" s="447" t="s">
        <v>34</v>
      </c>
      <c r="V9" s="450">
        <f t="shared" si="6"/>
        <v>1.1111111111111112E-2</v>
      </c>
      <c r="W9" s="70">
        <v>-1</v>
      </c>
      <c r="X9" s="50"/>
    </row>
    <row r="10" spans="2:24" ht="15.75" thickBot="1" x14ac:dyDescent="0.3">
      <c r="B10" s="149" t="s">
        <v>62</v>
      </c>
      <c r="C10" s="210" t="s">
        <v>157</v>
      </c>
      <c r="D10" s="150" t="s">
        <v>62</v>
      </c>
      <c r="E10" s="128">
        <f>'Monthly 100% $1.0670'!Y22</f>
        <v>11.664000000000001</v>
      </c>
      <c r="F10" s="456">
        <f t="shared" si="7"/>
        <v>79.020899999999997</v>
      </c>
      <c r="G10" s="133">
        <f>'Monthly 100% $1.0670'!Z22</f>
        <v>-42.146499999999996</v>
      </c>
      <c r="H10" s="461">
        <f t="shared" ref="H10:H22" si="8">H9+G10</f>
        <v>-83.759500000000003</v>
      </c>
      <c r="I10" s="186">
        <f t="shared" ref="I10:I21" si="9">I9+E10+G10</f>
        <v>-4.7385999999999981</v>
      </c>
      <c r="J10" s="99" t="s">
        <v>191</v>
      </c>
      <c r="K10" s="157" t="s">
        <v>37</v>
      </c>
      <c r="L10" s="248">
        <v>0.05</v>
      </c>
      <c r="M10" s="67">
        <f t="shared" si="0"/>
        <v>-39</v>
      </c>
      <c r="N10" s="70">
        <f t="shared" si="4"/>
        <v>-195</v>
      </c>
      <c r="O10" s="70">
        <v>-1.5</v>
      </c>
      <c r="P10" s="70">
        <f t="shared" si="2"/>
        <v>-40.5</v>
      </c>
      <c r="Q10" s="70">
        <f t="shared" si="5"/>
        <v>-199</v>
      </c>
      <c r="R10" s="196" t="s">
        <v>61</v>
      </c>
      <c r="S10" s="153">
        <v>5</v>
      </c>
      <c r="T10" s="151" t="s">
        <v>130</v>
      </c>
      <c r="U10" s="447" t="s">
        <v>37</v>
      </c>
      <c r="V10" s="450">
        <f t="shared" si="6"/>
        <v>1.6666666666666666E-2</v>
      </c>
      <c r="W10" s="70">
        <v>-1.5</v>
      </c>
      <c r="X10" s="50"/>
    </row>
    <row r="11" spans="2:24" x14ac:dyDescent="0.25">
      <c r="B11" s="47" t="s">
        <v>88</v>
      </c>
      <c r="C11" s="209" t="s">
        <v>157</v>
      </c>
      <c r="D11" s="79" t="s">
        <v>88</v>
      </c>
      <c r="E11" s="159">
        <f>'Monthly 100% $1.0670'!Y25</f>
        <v>15.120000000000003</v>
      </c>
      <c r="F11" s="457">
        <f t="shared" si="7"/>
        <v>94.140900000000002</v>
      </c>
      <c r="G11" s="160">
        <f>P9*F1</f>
        <v>-42.68</v>
      </c>
      <c r="H11" s="460">
        <f t="shared" si="8"/>
        <v>-126.43950000000001</v>
      </c>
      <c r="I11" s="185">
        <f t="shared" si="9"/>
        <v>-32.298599999999993</v>
      </c>
      <c r="J11" s="99" t="s">
        <v>192</v>
      </c>
      <c r="K11" s="157" t="s">
        <v>40</v>
      </c>
      <c r="L11" s="248">
        <v>0.05</v>
      </c>
      <c r="M11" s="67">
        <f t="shared" si="0"/>
        <v>-39</v>
      </c>
      <c r="N11" s="70">
        <f t="shared" si="4"/>
        <v>-234</v>
      </c>
      <c r="O11" s="70">
        <v>-2</v>
      </c>
      <c r="P11" s="70">
        <f t="shared" si="2"/>
        <v>-41</v>
      </c>
      <c r="Q11" s="70">
        <f t="shared" si="5"/>
        <v>-240</v>
      </c>
      <c r="R11" s="203" t="s">
        <v>111</v>
      </c>
      <c r="S11" s="469">
        <v>6</v>
      </c>
      <c r="T11" s="152" t="s">
        <v>131</v>
      </c>
      <c r="U11" s="447" t="s">
        <v>40</v>
      </c>
      <c r="V11" s="450">
        <f t="shared" si="6"/>
        <v>2.2222222222222223E-2</v>
      </c>
      <c r="W11" s="70">
        <v>-2</v>
      </c>
      <c r="X11" s="50"/>
    </row>
    <row r="12" spans="2:24" x14ac:dyDescent="0.25">
      <c r="B12" s="53" t="s">
        <v>56</v>
      </c>
      <c r="C12" s="209" t="s">
        <v>157</v>
      </c>
      <c r="D12" s="79" t="s">
        <v>56</v>
      </c>
      <c r="E12" s="127">
        <f>'Monthly 100% $1.0670'!Y28</f>
        <v>15.120000000000003</v>
      </c>
      <c r="F12" s="455">
        <f t="shared" si="7"/>
        <v>109.26090000000001</v>
      </c>
      <c r="G12" s="250">
        <f>'Monthly 100% $1.0670'!Z28</f>
        <v>-42.68</v>
      </c>
      <c r="H12" s="460">
        <f t="shared" si="8"/>
        <v>-169.11950000000002</v>
      </c>
      <c r="I12" s="184">
        <f t="shared" si="9"/>
        <v>-59.858599999999988</v>
      </c>
      <c r="J12" s="99" t="s">
        <v>193</v>
      </c>
      <c r="K12" s="157" t="s">
        <v>42</v>
      </c>
      <c r="L12" s="248">
        <v>0.05</v>
      </c>
      <c r="M12" s="67">
        <f t="shared" si="0"/>
        <v>-39</v>
      </c>
      <c r="N12" s="70">
        <f t="shared" si="4"/>
        <v>-273</v>
      </c>
      <c r="O12" s="70">
        <v>-4</v>
      </c>
      <c r="P12" s="70">
        <f t="shared" si="2"/>
        <v>-43</v>
      </c>
      <c r="Q12" s="70">
        <f t="shared" si="5"/>
        <v>-283</v>
      </c>
      <c r="R12" s="196" t="s">
        <v>57</v>
      </c>
      <c r="S12" s="153">
        <v>7</v>
      </c>
      <c r="T12" s="151" t="s">
        <v>132</v>
      </c>
      <c r="U12" s="447" t="s">
        <v>42</v>
      </c>
      <c r="V12" s="450">
        <f t="shared" si="6"/>
        <v>4.4444444444444446E-2</v>
      </c>
      <c r="W12" s="70">
        <v>-4</v>
      </c>
      <c r="X12" s="50"/>
    </row>
    <row r="13" spans="2:24" x14ac:dyDescent="0.25">
      <c r="B13" s="47" t="s">
        <v>58</v>
      </c>
      <c r="C13" s="209" t="s">
        <v>157</v>
      </c>
      <c r="D13" s="79" t="s">
        <v>58</v>
      </c>
      <c r="E13" s="127">
        <f>'Monthly 100% $1.0670'!Y31</f>
        <v>141.66090000000005</v>
      </c>
      <c r="F13" s="455">
        <f t="shared" si="7"/>
        <v>250.92180000000008</v>
      </c>
      <c r="G13" s="250">
        <f>'Monthly 100% $1.0670'!Z31</f>
        <v>-43.213499999999996</v>
      </c>
      <c r="H13" s="460">
        <f t="shared" si="8"/>
        <v>-212.33300000000003</v>
      </c>
      <c r="I13" s="184">
        <f t="shared" si="9"/>
        <v>38.588800000000063</v>
      </c>
      <c r="J13" s="99" t="s">
        <v>194</v>
      </c>
      <c r="K13" s="157" t="s">
        <v>46</v>
      </c>
      <c r="L13" s="248">
        <v>0.05</v>
      </c>
      <c r="M13" s="67">
        <f t="shared" si="0"/>
        <v>-39</v>
      </c>
      <c r="N13" s="70">
        <f t="shared" si="4"/>
        <v>-312</v>
      </c>
      <c r="O13" s="70">
        <v>-3</v>
      </c>
      <c r="P13" s="70">
        <f t="shared" si="2"/>
        <v>-42</v>
      </c>
      <c r="Q13" s="70">
        <f t="shared" si="5"/>
        <v>-325</v>
      </c>
      <c r="R13" s="196" t="s">
        <v>112</v>
      </c>
      <c r="S13" s="153">
        <v>8</v>
      </c>
      <c r="T13" s="151" t="s">
        <v>133</v>
      </c>
      <c r="U13" s="447" t="s">
        <v>46</v>
      </c>
      <c r="V13" s="450">
        <f t="shared" si="6"/>
        <v>3.3333333333333333E-2</v>
      </c>
      <c r="W13" s="70">
        <v>-3</v>
      </c>
    </row>
    <row r="14" spans="2:24" ht="15.75" thickBot="1" x14ac:dyDescent="0.3">
      <c r="B14" s="149" t="s">
        <v>89</v>
      </c>
      <c r="C14" s="210" t="s">
        <v>157</v>
      </c>
      <c r="D14" s="150" t="s">
        <v>89</v>
      </c>
      <c r="E14" s="128">
        <f>'Monthly 100% $1.0670'!Y34</f>
        <v>32.400000000000006</v>
      </c>
      <c r="F14" s="456">
        <f t="shared" si="7"/>
        <v>283.32180000000005</v>
      </c>
      <c r="G14" s="133">
        <f>'Monthly 100% $1.0670'!Z34</f>
        <v>-43.747</v>
      </c>
      <c r="H14" s="461">
        <f t="shared" si="8"/>
        <v>-256.08000000000004</v>
      </c>
      <c r="I14" s="186">
        <f>I13+E14+G14</f>
        <v>27.241800000000069</v>
      </c>
      <c r="J14" s="99" t="s">
        <v>195</v>
      </c>
      <c r="K14" s="157" t="s">
        <v>47</v>
      </c>
      <c r="L14" s="248">
        <v>0.05</v>
      </c>
      <c r="M14" s="67">
        <f t="shared" si="0"/>
        <v>-39</v>
      </c>
      <c r="N14" s="70">
        <f t="shared" si="4"/>
        <v>-351</v>
      </c>
      <c r="O14" s="70">
        <v>-5.5</v>
      </c>
      <c r="P14" s="70">
        <f t="shared" si="2"/>
        <v>-44.5</v>
      </c>
      <c r="Q14" s="70">
        <f t="shared" si="5"/>
        <v>-369.5</v>
      </c>
      <c r="R14" s="196" t="s">
        <v>113</v>
      </c>
      <c r="S14" s="153">
        <v>9</v>
      </c>
      <c r="T14" s="151" t="s">
        <v>134</v>
      </c>
      <c r="U14" s="447" t="s">
        <v>47</v>
      </c>
      <c r="V14" s="450">
        <f t="shared" si="6"/>
        <v>6.1111111111111109E-2</v>
      </c>
      <c r="W14" s="70">
        <v>-5.5</v>
      </c>
    </row>
    <row r="15" spans="2:24" x14ac:dyDescent="0.25">
      <c r="B15" s="47" t="s">
        <v>55</v>
      </c>
      <c r="C15" s="209" t="s">
        <v>157</v>
      </c>
      <c r="D15" s="79" t="s">
        <v>55</v>
      </c>
      <c r="E15" s="159">
        <f>'Monthly 100% $1.0670'!Y37</f>
        <v>200.41290000000006</v>
      </c>
      <c r="F15" s="457">
        <f t="shared" si="7"/>
        <v>483.73470000000009</v>
      </c>
      <c r="G15" s="160">
        <f>'Monthly 100% $1.0670'!Z37</f>
        <v>-45.881</v>
      </c>
      <c r="H15" s="460">
        <f t="shared" si="8"/>
        <v>-301.96100000000001</v>
      </c>
      <c r="I15" s="185">
        <f t="shared" si="9"/>
        <v>181.77370000000013</v>
      </c>
      <c r="J15" s="99" t="s">
        <v>196</v>
      </c>
      <c r="K15" s="157" t="s">
        <v>49</v>
      </c>
      <c r="L15" s="248">
        <v>0.05</v>
      </c>
      <c r="M15" s="67">
        <f t="shared" si="0"/>
        <v>-39</v>
      </c>
      <c r="N15" s="70">
        <f t="shared" si="4"/>
        <v>-390</v>
      </c>
      <c r="O15" s="70">
        <v>-6</v>
      </c>
      <c r="P15" s="70">
        <f t="shared" si="2"/>
        <v>-45</v>
      </c>
      <c r="Q15" s="70">
        <f t="shared" si="5"/>
        <v>-414.5</v>
      </c>
      <c r="R15" s="196" t="s">
        <v>114</v>
      </c>
      <c r="S15" s="153">
        <v>10</v>
      </c>
      <c r="T15" s="151" t="s">
        <v>135</v>
      </c>
      <c r="U15" s="447" t="s">
        <v>49</v>
      </c>
      <c r="V15" s="450">
        <f t="shared" si="6"/>
        <v>6.6666666666666666E-2</v>
      </c>
      <c r="W15" s="70">
        <v>-6</v>
      </c>
    </row>
    <row r="16" spans="2:24" x14ac:dyDescent="0.25">
      <c r="B16" s="47" t="s">
        <v>90</v>
      </c>
      <c r="C16" s="209" t="s">
        <v>157</v>
      </c>
      <c r="D16" s="79" t="s">
        <v>90</v>
      </c>
      <c r="E16" s="127">
        <f>'Monthly 100% $1.0670'!Y40</f>
        <v>77.760000000000019</v>
      </c>
      <c r="F16" s="455">
        <f t="shared" si="7"/>
        <v>561.49470000000008</v>
      </c>
      <c r="G16" s="250">
        <f>'Monthly 100% $1.0670'!Z40</f>
        <v>-92.295500000000004</v>
      </c>
      <c r="H16" s="460">
        <f t="shared" si="8"/>
        <v>-394.25650000000002</v>
      </c>
      <c r="I16" s="184">
        <f t="shared" si="9"/>
        <v>167.23820000000018</v>
      </c>
      <c r="J16" s="99" t="s">
        <v>197</v>
      </c>
      <c r="K16" s="157" t="s">
        <v>51</v>
      </c>
      <c r="L16" s="248">
        <v>0.05</v>
      </c>
      <c r="M16" s="67">
        <f t="shared" si="0"/>
        <v>-39</v>
      </c>
      <c r="N16" s="70">
        <f t="shared" si="4"/>
        <v>-429</v>
      </c>
      <c r="O16" s="70">
        <v>-5.5</v>
      </c>
      <c r="P16" s="70">
        <f t="shared" si="2"/>
        <v>-44.5</v>
      </c>
      <c r="Q16" s="70">
        <f t="shared" si="5"/>
        <v>-459</v>
      </c>
      <c r="R16" s="196" t="s">
        <v>115</v>
      </c>
      <c r="S16" s="153">
        <v>11</v>
      </c>
      <c r="T16" s="151" t="s">
        <v>136</v>
      </c>
      <c r="U16" s="447" t="s">
        <v>51</v>
      </c>
      <c r="V16" s="450">
        <f t="shared" si="6"/>
        <v>6.1111111111111109E-2</v>
      </c>
      <c r="W16" s="70">
        <v>-5.5</v>
      </c>
    </row>
    <row r="17" spans="2:23" x14ac:dyDescent="0.25">
      <c r="B17" s="47" t="s">
        <v>85</v>
      </c>
      <c r="C17" s="209" t="s">
        <v>157</v>
      </c>
      <c r="D17" s="79" t="s">
        <v>85</v>
      </c>
      <c r="E17" s="127">
        <f>'Monthly 100% $1.0670'!Y43</f>
        <v>80.190000000000012</v>
      </c>
      <c r="F17" s="455">
        <f t="shared" si="7"/>
        <v>641.68470000000013</v>
      </c>
      <c r="G17" s="250">
        <f>'Monthly 100% $1.0670'!Z43</f>
        <v>-95.496499999999997</v>
      </c>
      <c r="H17" s="460">
        <f t="shared" si="8"/>
        <v>-489.75300000000004</v>
      </c>
      <c r="I17" s="184">
        <f t="shared" si="9"/>
        <v>151.93170000000018</v>
      </c>
      <c r="J17" s="99" t="s">
        <v>198</v>
      </c>
      <c r="K17" s="157" t="s">
        <v>53</v>
      </c>
      <c r="L17" s="248">
        <v>0.05</v>
      </c>
      <c r="M17" s="67">
        <f t="shared" si="0"/>
        <v>-39</v>
      </c>
      <c r="N17" s="70">
        <f t="shared" si="4"/>
        <v>-468</v>
      </c>
      <c r="O17" s="70">
        <v>-6.5</v>
      </c>
      <c r="P17" s="70">
        <f t="shared" si="2"/>
        <v>-45.5</v>
      </c>
      <c r="Q17" s="70">
        <f t="shared" si="5"/>
        <v>-504.5</v>
      </c>
      <c r="R17" s="196" t="s">
        <v>116</v>
      </c>
      <c r="S17" s="153">
        <v>12</v>
      </c>
      <c r="T17" s="151" t="s">
        <v>137</v>
      </c>
      <c r="U17" s="447" t="s">
        <v>53</v>
      </c>
      <c r="V17" s="450">
        <f t="shared" si="6"/>
        <v>7.2222222222222215E-2</v>
      </c>
      <c r="W17" s="70">
        <v>-6.5</v>
      </c>
    </row>
    <row r="18" spans="2:23" ht="15.75" thickBot="1" x14ac:dyDescent="0.3">
      <c r="B18" s="47" t="s">
        <v>86</v>
      </c>
      <c r="C18" s="210" t="s">
        <v>157</v>
      </c>
      <c r="D18" s="257" t="s">
        <v>178</v>
      </c>
      <c r="E18" s="128">
        <f>'Monthly 100% $1.0670'!Y46</f>
        <v>80.190000000000012</v>
      </c>
      <c r="F18" s="456">
        <f t="shared" si="7"/>
        <v>721.87470000000019</v>
      </c>
      <c r="G18" s="133">
        <f>'Monthly 100% $1.0670'!Z46</f>
        <v>-97.630499999999998</v>
      </c>
      <c r="H18" s="461">
        <f t="shared" si="8"/>
        <v>-587.38350000000003</v>
      </c>
      <c r="I18" s="186">
        <f t="shared" si="9"/>
        <v>134.49120000000022</v>
      </c>
      <c r="J18" s="99" t="s">
        <v>199</v>
      </c>
      <c r="K18" s="157" t="s">
        <v>54</v>
      </c>
      <c r="L18" s="248">
        <v>0.05</v>
      </c>
      <c r="M18" s="67">
        <f t="shared" si="0"/>
        <v>-39</v>
      </c>
      <c r="N18" s="70">
        <f t="shared" si="4"/>
        <v>-507</v>
      </c>
      <c r="O18" s="70">
        <v>-7</v>
      </c>
      <c r="P18" s="70">
        <f t="shared" si="2"/>
        <v>-46</v>
      </c>
      <c r="Q18" s="70">
        <f t="shared" si="5"/>
        <v>-550.5</v>
      </c>
      <c r="R18" s="196" t="s">
        <v>139</v>
      </c>
      <c r="S18" s="153">
        <v>13</v>
      </c>
      <c r="T18" s="151" t="s">
        <v>138</v>
      </c>
      <c r="U18" s="447" t="s">
        <v>54</v>
      </c>
      <c r="V18" s="450">
        <f t="shared" si="6"/>
        <v>7.7777777777777779E-2</v>
      </c>
      <c r="W18" s="70">
        <v>-7</v>
      </c>
    </row>
    <row r="19" spans="2:23" x14ac:dyDescent="0.25">
      <c r="B19" s="161" t="s">
        <v>147</v>
      </c>
      <c r="C19" s="254" t="s">
        <v>157</v>
      </c>
      <c r="D19" s="253" t="s">
        <v>147</v>
      </c>
      <c r="E19" s="159">
        <f>'Monthly 100% $1.0670'!Y49</f>
        <v>0</v>
      </c>
      <c r="F19" s="457">
        <f t="shared" si="7"/>
        <v>721.87470000000019</v>
      </c>
      <c r="G19" s="160">
        <f>'Monthly 100% $1.0670'!Z49</f>
        <v>-97.097000000000008</v>
      </c>
      <c r="H19" s="460">
        <f t="shared" si="8"/>
        <v>-684.48050000000001</v>
      </c>
      <c r="I19" s="184">
        <f t="shared" si="9"/>
        <v>37.394200000000211</v>
      </c>
      <c r="J19" s="99" t="s">
        <v>200</v>
      </c>
      <c r="K19" s="157" t="s">
        <v>149</v>
      </c>
      <c r="L19" s="248">
        <v>0.05</v>
      </c>
      <c r="M19" s="67">
        <f t="shared" si="0"/>
        <v>-39</v>
      </c>
      <c r="N19" s="70">
        <f t="shared" si="4"/>
        <v>-546</v>
      </c>
      <c r="O19" s="70">
        <v>-7</v>
      </c>
      <c r="P19" s="70">
        <f t="shared" si="2"/>
        <v>-46</v>
      </c>
      <c r="Q19" s="70">
        <f t="shared" si="5"/>
        <v>-596.5</v>
      </c>
      <c r="R19" s="196" t="s">
        <v>117</v>
      </c>
      <c r="S19" s="153">
        <v>14</v>
      </c>
      <c r="T19" s="151" t="s">
        <v>140</v>
      </c>
      <c r="U19" s="447" t="s">
        <v>149</v>
      </c>
      <c r="V19" s="450">
        <f t="shared" si="6"/>
        <v>7.7777777777777779E-2</v>
      </c>
      <c r="W19" s="70">
        <v>-7</v>
      </c>
    </row>
    <row r="20" spans="2:23" x14ac:dyDescent="0.25">
      <c r="B20" s="252" t="s">
        <v>148</v>
      </c>
      <c r="C20" s="255" t="s">
        <v>157</v>
      </c>
      <c r="D20" s="256" t="s">
        <v>148</v>
      </c>
      <c r="E20" s="127">
        <f>'Monthly 100% $1.0670'!Y52</f>
        <v>0</v>
      </c>
      <c r="F20" s="455">
        <f t="shared" si="7"/>
        <v>721.87470000000019</v>
      </c>
      <c r="G20" s="250">
        <f>'Monthly 100% $1.0670'!Z52</f>
        <v>-101.89849999999998</v>
      </c>
      <c r="H20" s="460">
        <f t="shared" si="8"/>
        <v>-786.37900000000002</v>
      </c>
      <c r="I20" s="184">
        <f t="shared" si="9"/>
        <v>-64.504299999999773</v>
      </c>
      <c r="J20" s="99" t="s">
        <v>201</v>
      </c>
      <c r="K20" s="157" t="s">
        <v>150</v>
      </c>
      <c r="L20" s="248">
        <v>0.05</v>
      </c>
      <c r="M20" s="67">
        <f t="shared" si="0"/>
        <v>-39</v>
      </c>
      <c r="N20" s="70">
        <f t="shared" si="4"/>
        <v>-585</v>
      </c>
      <c r="O20" s="70">
        <v>-6</v>
      </c>
      <c r="P20" s="70">
        <f t="shared" si="2"/>
        <v>-45</v>
      </c>
      <c r="Q20" s="70">
        <f t="shared" si="5"/>
        <v>-641.5</v>
      </c>
      <c r="R20" s="196" t="s">
        <v>118</v>
      </c>
      <c r="S20" s="153">
        <v>15</v>
      </c>
      <c r="T20" s="151" t="s">
        <v>141</v>
      </c>
      <c r="U20" s="447" t="s">
        <v>150</v>
      </c>
      <c r="V20" s="450">
        <f t="shared" si="6"/>
        <v>6.6666666666666666E-2</v>
      </c>
      <c r="W20" s="70">
        <v>-6</v>
      </c>
    </row>
    <row r="21" spans="2:23" ht="15.75" customHeight="1" x14ac:dyDescent="0.25">
      <c r="B21" s="252" t="s">
        <v>176</v>
      </c>
      <c r="C21" s="255" t="s">
        <v>157</v>
      </c>
      <c r="D21" s="256" t="s">
        <v>176</v>
      </c>
      <c r="E21" s="127">
        <f>'Monthly 100% $1.0670'!Y55</f>
        <v>0</v>
      </c>
      <c r="F21" s="455">
        <f t="shared" si="7"/>
        <v>721.87470000000019</v>
      </c>
      <c r="G21" s="250">
        <f>'Monthly 100% $1.0670'!Z55</f>
        <v>-51.749499999999998</v>
      </c>
      <c r="H21" s="460">
        <f t="shared" si="8"/>
        <v>-838.12850000000003</v>
      </c>
      <c r="I21" s="184">
        <f t="shared" si="9"/>
        <v>-116.25379999999977</v>
      </c>
      <c r="J21" s="99" t="s">
        <v>202</v>
      </c>
      <c r="K21" s="157" t="s">
        <v>123</v>
      </c>
      <c r="L21" s="248">
        <v>0.05</v>
      </c>
      <c r="M21" s="67">
        <f t="shared" si="0"/>
        <v>-39</v>
      </c>
      <c r="N21" s="70">
        <f t="shared" si="4"/>
        <v>-624</v>
      </c>
      <c r="O21" s="70">
        <v>-7.5</v>
      </c>
      <c r="P21" s="70">
        <f t="shared" si="2"/>
        <v>-46.5</v>
      </c>
      <c r="Q21" s="70">
        <f t="shared" si="5"/>
        <v>-688</v>
      </c>
      <c r="R21" s="196" t="s">
        <v>119</v>
      </c>
      <c r="S21" s="153">
        <v>16</v>
      </c>
      <c r="T21" s="151" t="s">
        <v>142</v>
      </c>
      <c r="U21" s="447" t="s">
        <v>123</v>
      </c>
      <c r="V21" s="450">
        <f t="shared" si="6"/>
        <v>8.3333333333333329E-2</v>
      </c>
      <c r="W21" s="70">
        <v>-7.5</v>
      </c>
    </row>
    <row r="22" spans="2:23" ht="15.75" customHeight="1" thickBot="1" x14ac:dyDescent="0.3">
      <c r="B22" s="162" t="s">
        <v>223</v>
      </c>
      <c r="C22" s="255" t="s">
        <v>157</v>
      </c>
      <c r="D22" s="162" t="s">
        <v>177</v>
      </c>
      <c r="E22" s="127">
        <f>'Monthly 100% $1.0670'!Y58</f>
        <v>481.24980000000011</v>
      </c>
      <c r="F22" s="456">
        <f t="shared" si="7"/>
        <v>1203.1245000000004</v>
      </c>
      <c r="G22" s="250">
        <f>'Monthly 100% $1.0670'!Z58</f>
        <v>-90.16149999999999</v>
      </c>
      <c r="H22" s="460">
        <f t="shared" si="8"/>
        <v>-928.29</v>
      </c>
      <c r="I22" s="184">
        <f>I21+E22+G22</f>
        <v>274.83450000000033</v>
      </c>
      <c r="J22" s="99" t="s">
        <v>203</v>
      </c>
      <c r="K22" s="157" t="s">
        <v>151</v>
      </c>
      <c r="L22" s="248">
        <v>0.05</v>
      </c>
      <c r="M22" s="67">
        <f t="shared" si="0"/>
        <v>-39</v>
      </c>
      <c r="N22" s="70">
        <f t="shared" si="4"/>
        <v>-663</v>
      </c>
      <c r="O22" s="70">
        <v>-10</v>
      </c>
      <c r="P22" s="70">
        <f t="shared" si="2"/>
        <v>-49</v>
      </c>
      <c r="Q22" s="70">
        <f t="shared" si="5"/>
        <v>-737</v>
      </c>
      <c r="R22" s="203" t="s">
        <v>120</v>
      </c>
      <c r="S22" s="469">
        <v>17</v>
      </c>
      <c r="T22" s="152" t="s">
        <v>143</v>
      </c>
      <c r="U22" s="447" t="s">
        <v>151</v>
      </c>
      <c r="V22" s="450">
        <f t="shared" si="6"/>
        <v>0.1111111111111111</v>
      </c>
      <c r="W22" s="70">
        <v>-10</v>
      </c>
    </row>
    <row r="23" spans="2:23" ht="15.75" customHeight="1" thickBot="1" x14ac:dyDescent="0.3">
      <c r="B23" s="251" t="s">
        <v>105</v>
      </c>
      <c r="C23" s="177"/>
      <c r="D23" s="177"/>
      <c r="E23" s="178">
        <f>SUM(E7:E22)</f>
        <v>1203.1245000000004</v>
      </c>
      <c r="F23" s="179"/>
      <c r="G23" s="180">
        <f>SUM(G8:G22)</f>
        <v>-928.29</v>
      </c>
      <c r="H23" s="181"/>
      <c r="I23" s="182">
        <f>G23+E23</f>
        <v>274.83450000000039</v>
      </c>
      <c r="J23" s="99" t="s">
        <v>204</v>
      </c>
      <c r="K23" s="157" t="s">
        <v>174</v>
      </c>
      <c r="L23" s="248">
        <v>0.05</v>
      </c>
      <c r="M23" s="67">
        <f t="shared" si="0"/>
        <v>-39</v>
      </c>
      <c r="N23" s="70">
        <f t="shared" si="4"/>
        <v>-702</v>
      </c>
      <c r="O23" s="70">
        <v>-9.5</v>
      </c>
      <c r="P23" s="70">
        <f t="shared" si="2"/>
        <v>-48.5</v>
      </c>
      <c r="Q23" s="70">
        <f t="shared" si="5"/>
        <v>-785.5</v>
      </c>
      <c r="R23" s="196" t="s">
        <v>121</v>
      </c>
      <c r="S23" s="153">
        <v>18</v>
      </c>
      <c r="T23" s="151" t="s">
        <v>144</v>
      </c>
      <c r="U23" s="447" t="s">
        <v>174</v>
      </c>
      <c r="V23" s="450">
        <f t="shared" si="6"/>
        <v>0.10555555555555556</v>
      </c>
      <c r="W23" s="70">
        <v>-9.5</v>
      </c>
    </row>
    <row r="24" spans="2:23" ht="15.75" customHeight="1" thickTop="1" x14ac:dyDescent="0.25">
      <c r="E24" s="129"/>
      <c r="F24" s="129"/>
      <c r="G24" s="67"/>
      <c r="H24" s="130"/>
      <c r="I24" s="129"/>
      <c r="J24" s="99" t="s">
        <v>205</v>
      </c>
      <c r="K24" s="157" t="s">
        <v>220</v>
      </c>
      <c r="L24" s="248">
        <v>0.05</v>
      </c>
      <c r="M24" s="67">
        <f t="shared" si="0"/>
        <v>-39</v>
      </c>
      <c r="N24" s="70">
        <f t="shared" si="4"/>
        <v>-741</v>
      </c>
      <c r="O24" s="70">
        <v>-6.5</v>
      </c>
      <c r="P24" s="70">
        <f t="shared" si="2"/>
        <v>-45.5</v>
      </c>
      <c r="Q24" s="70">
        <f t="shared" si="5"/>
        <v>-831</v>
      </c>
      <c r="R24" s="196" t="s">
        <v>124</v>
      </c>
      <c r="S24" s="153">
        <v>19</v>
      </c>
      <c r="T24" s="151" t="s">
        <v>145</v>
      </c>
      <c r="U24" s="447" t="s">
        <v>220</v>
      </c>
      <c r="V24" s="450">
        <f t="shared" si="6"/>
        <v>7.2222222222222215E-2</v>
      </c>
      <c r="W24" s="70">
        <v>-6.5</v>
      </c>
    </row>
    <row r="25" spans="2:23" ht="15.75" customHeight="1" thickBot="1" x14ac:dyDescent="0.3">
      <c r="C25" s="324" t="s">
        <v>214</v>
      </c>
      <c r="D25" s="126">
        <v>0.9</v>
      </c>
      <c r="E25" s="114">
        <f>E23*D25</f>
        <v>1082.8120500000005</v>
      </c>
      <c r="F25" s="129"/>
      <c r="G25" s="67"/>
      <c r="H25" s="130"/>
      <c r="I25" s="129"/>
      <c r="J25" s="99" t="s">
        <v>206</v>
      </c>
      <c r="K25" s="158" t="s">
        <v>222</v>
      </c>
      <c r="L25" s="248">
        <v>0.05</v>
      </c>
      <c r="M25" s="67">
        <f t="shared" si="0"/>
        <v>-39</v>
      </c>
      <c r="N25" s="70">
        <f t="shared" si="4"/>
        <v>-780</v>
      </c>
      <c r="O25" s="70">
        <v>0</v>
      </c>
      <c r="P25" s="70">
        <f t="shared" si="2"/>
        <v>-39</v>
      </c>
      <c r="Q25" s="70">
        <f t="shared" si="5"/>
        <v>-870</v>
      </c>
      <c r="R25" s="203" t="s">
        <v>7</v>
      </c>
      <c r="S25" s="469">
        <v>20</v>
      </c>
      <c r="T25" s="152" t="s">
        <v>146</v>
      </c>
      <c r="U25" s="448" t="s">
        <v>222</v>
      </c>
      <c r="V25" s="451">
        <f t="shared" si="6"/>
        <v>0</v>
      </c>
      <c r="W25" s="70">
        <v>0</v>
      </c>
    </row>
    <row r="26" spans="2:23" ht="15" customHeight="1" thickBot="1" x14ac:dyDescent="0.3">
      <c r="C26" s="324" t="s">
        <v>214</v>
      </c>
      <c r="D26" s="325">
        <v>0.8</v>
      </c>
      <c r="E26" s="114">
        <f>E23*D26</f>
        <v>962.49960000000033</v>
      </c>
      <c r="F26" s="474" t="s">
        <v>210</v>
      </c>
      <c r="G26" s="474"/>
      <c r="H26" s="474"/>
      <c r="I26" s="129"/>
      <c r="K26" s="155"/>
      <c r="L26" s="52">
        <v>1</v>
      </c>
      <c r="M26" s="72">
        <f>SUM(M6:M25)</f>
        <v>-780</v>
      </c>
      <c r="N26" s="72"/>
      <c r="O26" s="72">
        <f>SUM(O6:O25)</f>
        <v>-90</v>
      </c>
      <c r="P26" s="72">
        <f>SUM(P6:P25)</f>
        <v>-870</v>
      </c>
      <c r="Q26" s="73"/>
      <c r="R26" s="51"/>
      <c r="S26" s="51"/>
      <c r="T26" s="51"/>
      <c r="U26" s="445"/>
      <c r="V26" s="66">
        <f>SUM(V6:V25)</f>
        <v>0.99999999999999989</v>
      </c>
      <c r="W26" s="72">
        <f>SUM(W6:W25)</f>
        <v>-90</v>
      </c>
    </row>
    <row r="27" spans="2:23" ht="15.75" customHeight="1" x14ac:dyDescent="0.25">
      <c r="D27" s="113"/>
      <c r="E27" s="114"/>
      <c r="F27" s="475" t="s">
        <v>211</v>
      </c>
      <c r="G27" s="475"/>
      <c r="H27" s="475"/>
      <c r="I27" s="129"/>
      <c r="K27" s="48"/>
      <c r="L27" s="99" t="s">
        <v>97</v>
      </c>
      <c r="M27" s="67">
        <f>M26</f>
        <v>-780</v>
      </c>
      <c r="N27" s="67"/>
      <c r="O27" s="67">
        <f>O26</f>
        <v>-90</v>
      </c>
      <c r="P27" s="67">
        <f>M27+O27</f>
        <v>-870</v>
      </c>
      <c r="Q27" s="67"/>
      <c r="R27" s="48"/>
      <c r="S27" s="48"/>
      <c r="T27" s="48"/>
      <c r="U27" s="48"/>
      <c r="V27" s="49"/>
      <c r="W27" s="67">
        <f>W26</f>
        <v>-90</v>
      </c>
    </row>
    <row r="28" spans="2:23" ht="15.75" customHeight="1" x14ac:dyDescent="0.25">
      <c r="K28" s="48"/>
      <c r="L28" s="99" t="s">
        <v>105</v>
      </c>
      <c r="M28" s="67">
        <f>M27*F1</f>
        <v>-832.26</v>
      </c>
      <c r="N28" s="67"/>
      <c r="O28" s="67">
        <f>O27*F1</f>
        <v>-96.03</v>
      </c>
      <c r="P28" s="67">
        <f>M28+O28</f>
        <v>-928.29</v>
      </c>
      <c r="Q28" s="67"/>
      <c r="R28" s="48"/>
      <c r="S28" s="48"/>
      <c r="T28" s="48"/>
      <c r="U28" s="48"/>
      <c r="V28" s="49"/>
      <c r="W28" s="67">
        <f>W27*F1</f>
        <v>-96.03</v>
      </c>
    </row>
    <row r="29" spans="2:23" ht="15.75" customHeight="1" x14ac:dyDescent="0.25">
      <c r="K29" s="48"/>
      <c r="L29" s="48"/>
      <c r="M29" s="67"/>
      <c r="N29" s="67"/>
      <c r="O29" s="67"/>
      <c r="P29" s="67"/>
      <c r="Q29" s="67"/>
      <c r="R29" s="48"/>
      <c r="S29" s="48"/>
      <c r="T29" s="48"/>
      <c r="U29" s="48"/>
      <c r="V29" s="49"/>
      <c r="W29" s="48"/>
    </row>
    <row r="30" spans="2:23" ht="15.75" customHeight="1" x14ac:dyDescent="0.25">
      <c r="L30" s="98" t="s">
        <v>212</v>
      </c>
      <c r="P30" s="243"/>
      <c r="V30" s="44"/>
    </row>
    <row r="31" spans="2:23" ht="15.75" customHeight="1" x14ac:dyDescent="0.25">
      <c r="L31" s="98" t="s">
        <v>213</v>
      </c>
      <c r="M31" s="45"/>
      <c r="N31" s="45"/>
      <c r="V31" s="44"/>
    </row>
    <row r="32" spans="2:23" ht="15.75" customHeight="1" x14ac:dyDescent="0.25">
      <c r="M32" s="45"/>
      <c r="N32" s="45"/>
      <c r="V32" s="44"/>
    </row>
    <row r="33" spans="12:22" ht="15.75" customHeight="1" x14ac:dyDescent="0.25">
      <c r="M33" s="45"/>
      <c r="N33" s="45"/>
      <c r="V33" s="44"/>
    </row>
    <row r="34" spans="12:22" ht="15.75" customHeight="1" x14ac:dyDescent="0.25">
      <c r="M34" s="45"/>
      <c r="N34" s="45"/>
      <c r="V34" s="44"/>
    </row>
    <row r="35" spans="12:22" ht="15.75" customHeight="1" x14ac:dyDescent="0.25">
      <c r="M35" s="45"/>
      <c r="N35" s="45"/>
      <c r="V35" s="44"/>
    </row>
    <row r="36" spans="12:22" ht="15.75" customHeight="1" x14ac:dyDescent="0.25">
      <c r="M36" s="45"/>
      <c r="N36" s="45"/>
      <c r="V36" s="44"/>
    </row>
    <row r="37" spans="12:22" ht="15.75" customHeight="1" x14ac:dyDescent="0.25">
      <c r="V37" s="44"/>
    </row>
    <row r="38" spans="12:22" ht="15.75" customHeight="1" x14ac:dyDescent="0.25">
      <c r="L38" s="98"/>
      <c r="V38" s="44"/>
    </row>
    <row r="39" spans="12:22" ht="15.75" customHeight="1" x14ac:dyDescent="0.25">
      <c r="L39" s="98"/>
      <c r="V39" s="44"/>
    </row>
    <row r="40" spans="12:22" ht="15.75" customHeight="1" x14ac:dyDescent="0.25">
      <c r="V40" s="44"/>
    </row>
    <row r="41" spans="12:22" ht="15.75" customHeight="1" x14ac:dyDescent="0.25">
      <c r="L41" s="125"/>
      <c r="V41" s="44"/>
    </row>
    <row r="42" spans="12:22" ht="15.75" customHeight="1" x14ac:dyDescent="0.25">
      <c r="V42" s="44"/>
    </row>
    <row r="43" spans="12:22" ht="15.75" customHeight="1" x14ac:dyDescent="0.25">
      <c r="V43" s="44"/>
    </row>
    <row r="44" spans="12:22" ht="15.75" customHeight="1" x14ac:dyDescent="0.25">
      <c r="V44" s="44"/>
    </row>
    <row r="45" spans="12:22" ht="15.75" customHeight="1" x14ac:dyDescent="0.25">
      <c r="V45" s="44"/>
    </row>
    <row r="46" spans="12:22" ht="15.75" customHeight="1" x14ac:dyDescent="0.25">
      <c r="V46" s="44"/>
    </row>
    <row r="47" spans="12:22" ht="15.75" customHeight="1" x14ac:dyDescent="0.25">
      <c r="V47" s="44"/>
    </row>
    <row r="48" spans="12:22" ht="15.75" customHeight="1" x14ac:dyDescent="0.25">
      <c r="V48" s="44"/>
    </row>
    <row r="49" spans="22:22" ht="15.75" customHeight="1" x14ac:dyDescent="0.25">
      <c r="V49" s="44"/>
    </row>
    <row r="50" spans="22:22" ht="15.75" customHeight="1" x14ac:dyDescent="0.25">
      <c r="V50" s="44"/>
    </row>
    <row r="51" spans="22:22" ht="15.75" customHeight="1" x14ac:dyDescent="0.25">
      <c r="V51" s="44"/>
    </row>
    <row r="52" spans="22:22" ht="15.75" customHeight="1" x14ac:dyDescent="0.25">
      <c r="V52" s="44"/>
    </row>
    <row r="53" spans="22:22" ht="15.75" customHeight="1" x14ac:dyDescent="0.25">
      <c r="V53" s="44"/>
    </row>
    <row r="54" spans="22:22" ht="15.75" customHeight="1" x14ac:dyDescent="0.25">
      <c r="V54" s="44"/>
    </row>
    <row r="55" spans="22:22" ht="15.75" customHeight="1" x14ac:dyDescent="0.25">
      <c r="V55" s="44"/>
    </row>
    <row r="56" spans="22:22" ht="15.75" customHeight="1" x14ac:dyDescent="0.25">
      <c r="V56" s="44"/>
    </row>
    <row r="57" spans="22:22" ht="15.75" customHeight="1" x14ac:dyDescent="0.25">
      <c r="V57" s="44"/>
    </row>
    <row r="58" spans="22:22" ht="15.75" customHeight="1" x14ac:dyDescent="0.25">
      <c r="V58" s="44"/>
    </row>
    <row r="59" spans="22:22" ht="15.75" customHeight="1" x14ac:dyDescent="0.25">
      <c r="V59" s="44"/>
    </row>
    <row r="60" spans="22:22" ht="15.75" customHeight="1" x14ac:dyDescent="0.25">
      <c r="V60" s="44"/>
    </row>
    <row r="61" spans="22:22" ht="15.75" customHeight="1" x14ac:dyDescent="0.25">
      <c r="V61" s="44"/>
    </row>
    <row r="62" spans="22:22" ht="15.75" customHeight="1" x14ac:dyDescent="0.25">
      <c r="V62" s="44"/>
    </row>
    <row r="63" spans="22:22" ht="15.75" customHeight="1" x14ac:dyDescent="0.25">
      <c r="V63" s="44"/>
    </row>
    <row r="64" spans="22:22" ht="15.75" customHeight="1" x14ac:dyDescent="0.25">
      <c r="V64" s="44"/>
    </row>
    <row r="65" spans="22:22" ht="15.75" customHeight="1" x14ac:dyDescent="0.25">
      <c r="V65" s="44"/>
    </row>
    <row r="66" spans="22:22" ht="15.75" customHeight="1" x14ac:dyDescent="0.25">
      <c r="V66" s="44"/>
    </row>
    <row r="67" spans="22:22" ht="15.75" customHeight="1" x14ac:dyDescent="0.25">
      <c r="V67" s="44"/>
    </row>
    <row r="68" spans="22:22" ht="15.75" customHeight="1" x14ac:dyDescent="0.25">
      <c r="V68" s="44"/>
    </row>
    <row r="69" spans="22:22" ht="15.75" customHeight="1" x14ac:dyDescent="0.25">
      <c r="V69" s="44"/>
    </row>
    <row r="70" spans="22:22" ht="15.75" customHeight="1" x14ac:dyDescent="0.25">
      <c r="V70" s="44"/>
    </row>
    <row r="71" spans="22:22" ht="15.75" customHeight="1" x14ac:dyDescent="0.25">
      <c r="V71" s="44"/>
    </row>
    <row r="72" spans="22:22" ht="15.75" customHeight="1" x14ac:dyDescent="0.25">
      <c r="V72" s="44"/>
    </row>
    <row r="73" spans="22:22" ht="15.75" customHeight="1" x14ac:dyDescent="0.25">
      <c r="V73" s="44"/>
    </row>
    <row r="74" spans="22:22" ht="15.75" customHeight="1" x14ac:dyDescent="0.25">
      <c r="V74" s="44"/>
    </row>
    <row r="75" spans="22:22" ht="15.75" customHeight="1" x14ac:dyDescent="0.25">
      <c r="V75" s="44"/>
    </row>
    <row r="76" spans="22:22" ht="15.75" customHeight="1" x14ac:dyDescent="0.25">
      <c r="V76" s="44"/>
    </row>
    <row r="77" spans="22:22" ht="15.75" customHeight="1" x14ac:dyDescent="0.25">
      <c r="V77" s="44"/>
    </row>
    <row r="78" spans="22:22" ht="15.75" customHeight="1" x14ac:dyDescent="0.25">
      <c r="V78" s="44"/>
    </row>
    <row r="79" spans="22:22" ht="15.75" customHeight="1" x14ac:dyDescent="0.25">
      <c r="V79" s="44"/>
    </row>
    <row r="80" spans="22:22" ht="15.75" customHeight="1" x14ac:dyDescent="0.25">
      <c r="V80" s="44"/>
    </row>
    <row r="81" spans="22:22" ht="15.75" customHeight="1" x14ac:dyDescent="0.25">
      <c r="V81" s="44"/>
    </row>
    <row r="82" spans="22:22" ht="15.75" customHeight="1" x14ac:dyDescent="0.25">
      <c r="V82" s="44"/>
    </row>
    <row r="83" spans="22:22" ht="15.75" customHeight="1" x14ac:dyDescent="0.25">
      <c r="V83" s="44"/>
    </row>
    <row r="84" spans="22:22" ht="15.75" customHeight="1" x14ac:dyDescent="0.25">
      <c r="V84" s="44"/>
    </row>
    <row r="85" spans="22:22" ht="15.75" customHeight="1" x14ac:dyDescent="0.25">
      <c r="V85" s="44"/>
    </row>
    <row r="86" spans="22:22" ht="15.75" customHeight="1" x14ac:dyDescent="0.25">
      <c r="V86" s="44"/>
    </row>
    <row r="87" spans="22:22" ht="15.75" customHeight="1" x14ac:dyDescent="0.25">
      <c r="V87" s="44"/>
    </row>
    <row r="88" spans="22:22" ht="15.75" customHeight="1" x14ac:dyDescent="0.25">
      <c r="V88" s="44"/>
    </row>
    <row r="89" spans="22:22" ht="15.75" customHeight="1" x14ac:dyDescent="0.25">
      <c r="V89" s="44"/>
    </row>
    <row r="90" spans="22:22" ht="15.75" customHeight="1" x14ac:dyDescent="0.25">
      <c r="V90" s="44"/>
    </row>
    <row r="91" spans="22:22" ht="15.75" customHeight="1" x14ac:dyDescent="0.25">
      <c r="V91" s="44"/>
    </row>
    <row r="92" spans="22:22" ht="15.75" customHeight="1" x14ac:dyDescent="0.25">
      <c r="V92" s="44"/>
    </row>
    <row r="93" spans="22:22" ht="15.75" customHeight="1" x14ac:dyDescent="0.25">
      <c r="V93" s="44"/>
    </row>
    <row r="94" spans="22:22" ht="15.75" customHeight="1" x14ac:dyDescent="0.25">
      <c r="V94" s="44"/>
    </row>
    <row r="95" spans="22:22" ht="15.75" customHeight="1" x14ac:dyDescent="0.25">
      <c r="V95" s="44"/>
    </row>
    <row r="96" spans="22:22" ht="15.75" customHeight="1" x14ac:dyDescent="0.25">
      <c r="V96" s="44"/>
    </row>
    <row r="97" spans="22:22" ht="15.75" customHeight="1" x14ac:dyDescent="0.25">
      <c r="V97" s="44"/>
    </row>
    <row r="98" spans="22:22" ht="15.75" customHeight="1" x14ac:dyDescent="0.25">
      <c r="V98" s="44"/>
    </row>
    <row r="99" spans="22:22" ht="15.75" customHeight="1" x14ac:dyDescent="0.25">
      <c r="V99" s="44"/>
    </row>
    <row r="100" spans="22:22" ht="15.75" customHeight="1" x14ac:dyDescent="0.25">
      <c r="V100" s="44"/>
    </row>
    <row r="101" spans="22:22" ht="15.75" customHeight="1" x14ac:dyDescent="0.25">
      <c r="V101" s="44"/>
    </row>
    <row r="102" spans="22:22" ht="15.75" customHeight="1" x14ac:dyDescent="0.25">
      <c r="V102" s="44"/>
    </row>
    <row r="103" spans="22:22" ht="15.75" customHeight="1" x14ac:dyDescent="0.25">
      <c r="V103" s="44"/>
    </row>
    <row r="104" spans="22:22" ht="15.75" customHeight="1" x14ac:dyDescent="0.25">
      <c r="V104" s="44"/>
    </row>
    <row r="105" spans="22:22" ht="15.75" customHeight="1" x14ac:dyDescent="0.25">
      <c r="V105" s="44"/>
    </row>
    <row r="106" spans="22:22" ht="15.75" customHeight="1" x14ac:dyDescent="0.25">
      <c r="V106" s="44"/>
    </row>
    <row r="107" spans="22:22" ht="15.75" customHeight="1" x14ac:dyDescent="0.25">
      <c r="V107" s="44"/>
    </row>
    <row r="108" spans="22:22" ht="15.75" customHeight="1" x14ac:dyDescent="0.25">
      <c r="V108" s="44"/>
    </row>
    <row r="109" spans="22:22" ht="15.75" customHeight="1" x14ac:dyDescent="0.25">
      <c r="V109" s="44"/>
    </row>
    <row r="110" spans="22:22" ht="15.75" customHeight="1" x14ac:dyDescent="0.25">
      <c r="V110" s="44"/>
    </row>
    <row r="111" spans="22:22" ht="15.75" customHeight="1" x14ac:dyDescent="0.25">
      <c r="V111" s="44"/>
    </row>
    <row r="112" spans="22:22" ht="15.75" customHeight="1" x14ac:dyDescent="0.25">
      <c r="V112" s="44"/>
    </row>
    <row r="113" spans="22:22" ht="15.75" customHeight="1" x14ac:dyDescent="0.25">
      <c r="V113" s="44"/>
    </row>
    <row r="114" spans="22:22" ht="15.75" customHeight="1" x14ac:dyDescent="0.25">
      <c r="V114" s="44"/>
    </row>
    <row r="115" spans="22:22" ht="15.75" customHeight="1" x14ac:dyDescent="0.25">
      <c r="V115" s="44"/>
    </row>
    <row r="116" spans="22:22" ht="15.75" customHeight="1" x14ac:dyDescent="0.25">
      <c r="V116" s="44"/>
    </row>
    <row r="117" spans="22:22" ht="15.75" customHeight="1" x14ac:dyDescent="0.25">
      <c r="V117" s="44"/>
    </row>
    <row r="118" spans="22:22" ht="15.75" customHeight="1" x14ac:dyDescent="0.25">
      <c r="V118" s="44"/>
    </row>
    <row r="119" spans="22:22" ht="15.75" customHeight="1" x14ac:dyDescent="0.25">
      <c r="V119" s="44"/>
    </row>
    <row r="120" spans="22:22" ht="15.75" customHeight="1" x14ac:dyDescent="0.25">
      <c r="V120" s="44"/>
    </row>
    <row r="121" spans="22:22" ht="15.75" customHeight="1" x14ac:dyDescent="0.25">
      <c r="V121" s="44"/>
    </row>
    <row r="122" spans="22:22" ht="15.75" customHeight="1" x14ac:dyDescent="0.25">
      <c r="V122" s="44"/>
    </row>
    <row r="123" spans="22:22" ht="15.75" customHeight="1" x14ac:dyDescent="0.25">
      <c r="V123" s="44"/>
    </row>
    <row r="124" spans="22:22" ht="15.75" customHeight="1" x14ac:dyDescent="0.25">
      <c r="V124" s="44"/>
    </row>
    <row r="125" spans="22:22" ht="15.75" customHeight="1" x14ac:dyDescent="0.25">
      <c r="V125" s="44"/>
    </row>
    <row r="126" spans="22:22" ht="15.75" customHeight="1" x14ac:dyDescent="0.25">
      <c r="V126" s="44"/>
    </row>
    <row r="127" spans="22:22" ht="15.75" customHeight="1" x14ac:dyDescent="0.25">
      <c r="V127" s="44"/>
    </row>
    <row r="128" spans="22:22" ht="15.75" customHeight="1" x14ac:dyDescent="0.25">
      <c r="V128" s="44"/>
    </row>
    <row r="129" spans="22:22" ht="15.75" customHeight="1" x14ac:dyDescent="0.25">
      <c r="V129" s="44"/>
    </row>
    <row r="130" spans="22:22" ht="15.75" customHeight="1" x14ac:dyDescent="0.25">
      <c r="V130" s="44"/>
    </row>
    <row r="131" spans="22:22" ht="15.75" customHeight="1" x14ac:dyDescent="0.25">
      <c r="V131" s="44"/>
    </row>
    <row r="132" spans="22:22" ht="15.75" customHeight="1" x14ac:dyDescent="0.25">
      <c r="V132" s="44"/>
    </row>
    <row r="133" spans="22:22" ht="15.75" customHeight="1" x14ac:dyDescent="0.25">
      <c r="V133" s="44"/>
    </row>
    <row r="134" spans="22:22" ht="15.75" customHeight="1" x14ac:dyDescent="0.25">
      <c r="V134" s="44"/>
    </row>
    <row r="135" spans="22:22" ht="15.75" customHeight="1" x14ac:dyDescent="0.25">
      <c r="V135" s="44"/>
    </row>
    <row r="136" spans="22:22" ht="15.75" customHeight="1" x14ac:dyDescent="0.25">
      <c r="V136" s="44"/>
    </row>
    <row r="137" spans="22:22" ht="15.75" customHeight="1" x14ac:dyDescent="0.25">
      <c r="V137" s="44"/>
    </row>
    <row r="138" spans="22:22" ht="15.75" customHeight="1" x14ac:dyDescent="0.25">
      <c r="V138" s="44"/>
    </row>
    <row r="139" spans="22:22" ht="15.75" customHeight="1" x14ac:dyDescent="0.25">
      <c r="V139" s="44"/>
    </row>
    <row r="140" spans="22:22" ht="15.75" customHeight="1" x14ac:dyDescent="0.25">
      <c r="V140" s="44"/>
    </row>
    <row r="141" spans="22:22" ht="15.75" customHeight="1" x14ac:dyDescent="0.25">
      <c r="V141" s="44"/>
    </row>
    <row r="142" spans="22:22" ht="15.75" customHeight="1" x14ac:dyDescent="0.25">
      <c r="V142" s="44"/>
    </row>
    <row r="143" spans="22:22" ht="15.75" customHeight="1" x14ac:dyDescent="0.25">
      <c r="V143" s="44"/>
    </row>
    <row r="144" spans="22:22" ht="15.75" customHeight="1" x14ac:dyDescent="0.25">
      <c r="V144" s="44"/>
    </row>
    <row r="145" spans="22:22" ht="15.75" customHeight="1" x14ac:dyDescent="0.25">
      <c r="V145" s="44"/>
    </row>
    <row r="146" spans="22:22" ht="15.75" customHeight="1" x14ac:dyDescent="0.25">
      <c r="V146" s="44"/>
    </row>
    <row r="147" spans="22:22" ht="15.75" customHeight="1" x14ac:dyDescent="0.25">
      <c r="V147" s="44"/>
    </row>
    <row r="148" spans="22:22" ht="15.75" customHeight="1" x14ac:dyDescent="0.25">
      <c r="V148" s="44"/>
    </row>
    <row r="149" spans="22:22" ht="15.75" customHeight="1" x14ac:dyDescent="0.25">
      <c r="V149" s="44"/>
    </row>
    <row r="150" spans="22:22" ht="15.75" customHeight="1" x14ac:dyDescent="0.25">
      <c r="V150" s="44"/>
    </row>
    <row r="151" spans="22:22" ht="15.75" customHeight="1" x14ac:dyDescent="0.25">
      <c r="V151" s="44"/>
    </row>
    <row r="152" spans="22:22" ht="15.75" customHeight="1" x14ac:dyDescent="0.25">
      <c r="V152" s="44"/>
    </row>
    <row r="153" spans="22:22" ht="15.75" customHeight="1" x14ac:dyDescent="0.25">
      <c r="V153" s="44"/>
    </row>
    <row r="154" spans="22:22" ht="15.75" customHeight="1" x14ac:dyDescent="0.25">
      <c r="V154" s="44"/>
    </row>
    <row r="155" spans="22:22" ht="15.75" customHeight="1" x14ac:dyDescent="0.25">
      <c r="V155" s="44"/>
    </row>
    <row r="156" spans="22:22" ht="15.75" customHeight="1" x14ac:dyDescent="0.25">
      <c r="V156" s="44"/>
    </row>
    <row r="157" spans="22:22" ht="15.75" customHeight="1" x14ac:dyDescent="0.25">
      <c r="V157" s="44"/>
    </row>
    <row r="158" spans="22:22" ht="15.75" customHeight="1" x14ac:dyDescent="0.25">
      <c r="V158" s="44"/>
    </row>
    <row r="159" spans="22:22" ht="15.75" customHeight="1" x14ac:dyDescent="0.25">
      <c r="V159" s="44"/>
    </row>
    <row r="160" spans="22:22" ht="15.75" customHeight="1" x14ac:dyDescent="0.25">
      <c r="V160" s="44"/>
    </row>
    <row r="161" spans="22:22" ht="15.75" customHeight="1" x14ac:dyDescent="0.25">
      <c r="V161" s="44"/>
    </row>
    <row r="162" spans="22:22" ht="15.75" customHeight="1" x14ac:dyDescent="0.25">
      <c r="V162" s="44"/>
    </row>
    <row r="163" spans="22:22" ht="15.75" customHeight="1" x14ac:dyDescent="0.25">
      <c r="V163" s="44"/>
    </row>
    <row r="164" spans="22:22" ht="15.75" customHeight="1" x14ac:dyDescent="0.25">
      <c r="V164" s="44"/>
    </row>
    <row r="165" spans="22:22" ht="15.75" customHeight="1" x14ac:dyDescent="0.25">
      <c r="V165" s="44"/>
    </row>
    <row r="166" spans="22:22" ht="15.75" customHeight="1" x14ac:dyDescent="0.25">
      <c r="V166" s="44"/>
    </row>
    <row r="167" spans="22:22" ht="15.75" customHeight="1" x14ac:dyDescent="0.25">
      <c r="V167" s="44"/>
    </row>
    <row r="168" spans="22:22" ht="15.75" customHeight="1" x14ac:dyDescent="0.25">
      <c r="V168" s="44"/>
    </row>
    <row r="169" spans="22:22" ht="15.75" customHeight="1" x14ac:dyDescent="0.25">
      <c r="V169" s="44"/>
    </row>
    <row r="170" spans="22:22" ht="15.75" customHeight="1" x14ac:dyDescent="0.25">
      <c r="V170" s="44"/>
    </row>
    <row r="171" spans="22:22" ht="15.75" customHeight="1" x14ac:dyDescent="0.25">
      <c r="V171" s="44"/>
    </row>
    <row r="172" spans="22:22" ht="15.75" customHeight="1" x14ac:dyDescent="0.25">
      <c r="V172" s="44"/>
    </row>
    <row r="173" spans="22:22" ht="15.75" customHeight="1" x14ac:dyDescent="0.25">
      <c r="V173" s="44"/>
    </row>
    <row r="174" spans="22:22" ht="15.75" customHeight="1" x14ac:dyDescent="0.25">
      <c r="V174" s="44"/>
    </row>
    <row r="175" spans="22:22" ht="15.75" customHeight="1" x14ac:dyDescent="0.25">
      <c r="V175" s="44"/>
    </row>
    <row r="176" spans="22:22" ht="15.75" customHeight="1" x14ac:dyDescent="0.25">
      <c r="V176" s="44"/>
    </row>
    <row r="177" spans="22:22" ht="15.75" customHeight="1" x14ac:dyDescent="0.25">
      <c r="V177" s="44"/>
    </row>
    <row r="178" spans="22:22" ht="15.75" customHeight="1" x14ac:dyDescent="0.25">
      <c r="V178" s="44"/>
    </row>
    <row r="179" spans="22:22" ht="15.75" customHeight="1" x14ac:dyDescent="0.25">
      <c r="V179" s="44"/>
    </row>
    <row r="180" spans="22:22" ht="15.75" customHeight="1" x14ac:dyDescent="0.25">
      <c r="V180" s="44"/>
    </row>
    <row r="181" spans="22:22" ht="15.75" customHeight="1" x14ac:dyDescent="0.25">
      <c r="V181" s="44"/>
    </row>
    <row r="182" spans="22:22" ht="15.75" customHeight="1" x14ac:dyDescent="0.25">
      <c r="V182" s="44"/>
    </row>
    <row r="183" spans="22:22" ht="15.75" customHeight="1" x14ac:dyDescent="0.25">
      <c r="V183" s="44"/>
    </row>
    <row r="184" spans="22:22" ht="15.75" customHeight="1" x14ac:dyDescent="0.25">
      <c r="V184" s="44"/>
    </row>
    <row r="185" spans="22:22" ht="15.75" customHeight="1" x14ac:dyDescent="0.25">
      <c r="V185" s="44"/>
    </row>
    <row r="186" spans="22:22" ht="15.75" customHeight="1" x14ac:dyDescent="0.25">
      <c r="V186" s="44"/>
    </row>
    <row r="187" spans="22:22" ht="15.75" customHeight="1" x14ac:dyDescent="0.25">
      <c r="V187" s="44"/>
    </row>
    <row r="188" spans="22:22" ht="15.75" customHeight="1" x14ac:dyDescent="0.25">
      <c r="V188" s="44"/>
    </row>
    <row r="189" spans="22:22" ht="15.75" customHeight="1" x14ac:dyDescent="0.25">
      <c r="V189" s="44"/>
    </row>
    <row r="190" spans="22:22" ht="15.75" customHeight="1" x14ac:dyDescent="0.25">
      <c r="V190" s="44"/>
    </row>
    <row r="191" spans="22:22" ht="15.75" customHeight="1" x14ac:dyDescent="0.25">
      <c r="V191" s="44"/>
    </row>
    <row r="192" spans="22:22" ht="15.75" customHeight="1" x14ac:dyDescent="0.25">
      <c r="V192" s="44"/>
    </row>
    <row r="193" spans="22:22" ht="15.75" customHeight="1" x14ac:dyDescent="0.25">
      <c r="V193" s="44"/>
    </row>
    <row r="194" spans="22:22" ht="15.75" customHeight="1" x14ac:dyDescent="0.25">
      <c r="V194" s="44"/>
    </row>
    <row r="195" spans="22:22" ht="15.75" customHeight="1" x14ac:dyDescent="0.25">
      <c r="V195" s="44"/>
    </row>
    <row r="196" spans="22:22" ht="15.75" customHeight="1" x14ac:dyDescent="0.25">
      <c r="V196" s="44"/>
    </row>
    <row r="197" spans="22:22" ht="15.75" customHeight="1" x14ac:dyDescent="0.25">
      <c r="V197" s="44"/>
    </row>
    <row r="198" spans="22:22" ht="15.75" customHeight="1" x14ac:dyDescent="0.25">
      <c r="V198" s="44"/>
    </row>
    <row r="199" spans="22:22" ht="15.75" customHeight="1" x14ac:dyDescent="0.25">
      <c r="V199" s="44"/>
    </row>
    <row r="200" spans="22:22" ht="15.75" customHeight="1" x14ac:dyDescent="0.25">
      <c r="V200" s="44"/>
    </row>
    <row r="201" spans="22:22" ht="15.75" customHeight="1" x14ac:dyDescent="0.25">
      <c r="V201" s="44"/>
    </row>
    <row r="202" spans="22:22" ht="15.75" customHeight="1" x14ac:dyDescent="0.25">
      <c r="V202" s="44"/>
    </row>
    <row r="203" spans="22:22" ht="15.75" customHeight="1" x14ac:dyDescent="0.25">
      <c r="V203" s="44"/>
    </row>
    <row r="204" spans="22:22" ht="15.75" customHeight="1" x14ac:dyDescent="0.25">
      <c r="V204" s="44"/>
    </row>
    <row r="205" spans="22:22" ht="15.75" customHeight="1" x14ac:dyDescent="0.25">
      <c r="V205" s="44"/>
    </row>
    <row r="206" spans="22:22" ht="15.75" customHeight="1" x14ac:dyDescent="0.25">
      <c r="V206" s="44"/>
    </row>
    <row r="207" spans="22:22" ht="15.75" customHeight="1" x14ac:dyDescent="0.25">
      <c r="V207" s="44"/>
    </row>
    <row r="208" spans="22:22" ht="15.75" customHeight="1" x14ac:dyDescent="0.25">
      <c r="V208" s="44"/>
    </row>
    <row r="209" spans="22:22" ht="15.75" customHeight="1" x14ac:dyDescent="0.25">
      <c r="V209" s="44"/>
    </row>
    <row r="210" spans="22:22" ht="15.75" customHeight="1" x14ac:dyDescent="0.25">
      <c r="V210" s="44"/>
    </row>
    <row r="211" spans="22:22" ht="15.75" customHeight="1" x14ac:dyDescent="0.25">
      <c r="V211" s="44"/>
    </row>
    <row r="212" spans="22:22" ht="15.75" customHeight="1" x14ac:dyDescent="0.25">
      <c r="V212" s="44"/>
    </row>
    <row r="213" spans="22:22" ht="15.75" customHeight="1" x14ac:dyDescent="0.25">
      <c r="V213" s="44"/>
    </row>
    <row r="214" spans="22:22" ht="15.75" customHeight="1" x14ac:dyDescent="0.25">
      <c r="V214" s="44"/>
    </row>
    <row r="215" spans="22:22" ht="15.75" customHeight="1" x14ac:dyDescent="0.25">
      <c r="V215" s="44"/>
    </row>
    <row r="216" spans="22:22" ht="15.75" customHeight="1" x14ac:dyDescent="0.25">
      <c r="V216" s="44"/>
    </row>
    <row r="217" spans="22:22" ht="15.75" customHeight="1" x14ac:dyDescent="0.25">
      <c r="V217" s="44"/>
    </row>
    <row r="218" spans="22:22" ht="15.75" customHeight="1" x14ac:dyDescent="0.25">
      <c r="V218" s="44"/>
    </row>
    <row r="219" spans="22:22" ht="15.75" customHeight="1" x14ac:dyDescent="0.25">
      <c r="V219" s="44"/>
    </row>
    <row r="220" spans="22:22" ht="15.75" customHeight="1" x14ac:dyDescent="0.25">
      <c r="V220" s="44"/>
    </row>
    <row r="221" spans="22:22" ht="15.75" customHeight="1" x14ac:dyDescent="0.25">
      <c r="V221" s="44"/>
    </row>
    <row r="222" spans="22:22" ht="15.75" customHeight="1" x14ac:dyDescent="0.25">
      <c r="V222" s="44"/>
    </row>
    <row r="223" spans="22:22" ht="15.75" customHeight="1" x14ac:dyDescent="0.25">
      <c r="V223" s="44"/>
    </row>
    <row r="224" spans="22:22" ht="15.75" customHeight="1" x14ac:dyDescent="0.25">
      <c r="V224" s="44"/>
    </row>
    <row r="225" spans="22:22" ht="15.75" customHeight="1" x14ac:dyDescent="0.25">
      <c r="V225" s="44"/>
    </row>
    <row r="226" spans="22:22" ht="15.75" customHeight="1" x14ac:dyDescent="0.25">
      <c r="V226" s="44"/>
    </row>
    <row r="227" spans="22:22" ht="15.75" customHeight="1" x14ac:dyDescent="0.25">
      <c r="V227" s="44"/>
    </row>
    <row r="228" spans="22:22" ht="15.75" customHeight="1" x14ac:dyDescent="0.25">
      <c r="V228" s="44"/>
    </row>
    <row r="229" spans="22:22" ht="15.75" customHeight="1" x14ac:dyDescent="0.25">
      <c r="V229" s="44"/>
    </row>
    <row r="230" spans="22:22" ht="15.75" customHeight="1" x14ac:dyDescent="0.25">
      <c r="V230" s="44"/>
    </row>
    <row r="231" spans="22:22" ht="15.75" customHeight="1" x14ac:dyDescent="0.25">
      <c r="V231" s="44"/>
    </row>
    <row r="232" spans="22:22" ht="15.75" customHeight="1" x14ac:dyDescent="0.25">
      <c r="V232" s="44"/>
    </row>
    <row r="233" spans="22:22" ht="15.75" customHeight="1" x14ac:dyDescent="0.25">
      <c r="V233" s="44"/>
    </row>
    <row r="234" spans="22:22" ht="15.75" customHeight="1" x14ac:dyDescent="0.25">
      <c r="V234" s="44"/>
    </row>
    <row r="235" spans="22:22" ht="15.75" customHeight="1" x14ac:dyDescent="0.25">
      <c r="V235" s="44"/>
    </row>
    <row r="236" spans="22:22" ht="15.75" customHeight="1" x14ac:dyDescent="0.25">
      <c r="V236" s="44"/>
    </row>
    <row r="237" spans="22:22" ht="15.75" customHeight="1" x14ac:dyDescent="0.25">
      <c r="V237" s="44"/>
    </row>
    <row r="238" spans="22:22" ht="15.75" customHeight="1" x14ac:dyDescent="0.25">
      <c r="V238" s="44"/>
    </row>
    <row r="239" spans="22:22" ht="15.75" customHeight="1" x14ac:dyDescent="0.25">
      <c r="V239" s="44"/>
    </row>
    <row r="240" spans="22:22" ht="15.75" customHeight="1" x14ac:dyDescent="0.25">
      <c r="V240" s="44"/>
    </row>
    <row r="241" spans="22:22" ht="15.75" customHeight="1" x14ac:dyDescent="0.25">
      <c r="V241" s="44"/>
    </row>
    <row r="242" spans="22:22" ht="15.75" customHeight="1" x14ac:dyDescent="0.25">
      <c r="V242" s="44"/>
    </row>
    <row r="243" spans="22:22" ht="15.75" customHeight="1" x14ac:dyDescent="0.25">
      <c r="V243" s="44"/>
    </row>
    <row r="244" spans="22:22" ht="15.75" customHeight="1" x14ac:dyDescent="0.25">
      <c r="V244" s="44"/>
    </row>
    <row r="245" spans="22:22" ht="15.75" customHeight="1" x14ac:dyDescent="0.25">
      <c r="V245" s="44"/>
    </row>
    <row r="246" spans="22:22" ht="15.75" customHeight="1" x14ac:dyDescent="0.25">
      <c r="V246" s="44"/>
    </row>
    <row r="247" spans="22:22" ht="15.75" customHeight="1" x14ac:dyDescent="0.25">
      <c r="V247" s="44"/>
    </row>
    <row r="248" spans="22:22" ht="15.75" customHeight="1" x14ac:dyDescent="0.25">
      <c r="V248" s="44"/>
    </row>
    <row r="249" spans="22:22" ht="15.75" customHeight="1" x14ac:dyDescent="0.25">
      <c r="V249" s="44"/>
    </row>
    <row r="250" spans="22:22" ht="15.75" customHeight="1" x14ac:dyDescent="0.25">
      <c r="V250" s="44"/>
    </row>
    <row r="251" spans="22:22" ht="15.75" customHeight="1" x14ac:dyDescent="0.25">
      <c r="V251" s="44"/>
    </row>
    <row r="252" spans="22:22" ht="15.75" customHeight="1" x14ac:dyDescent="0.25">
      <c r="V252" s="44"/>
    </row>
    <row r="253" spans="22:22" ht="15.75" customHeight="1" x14ac:dyDescent="0.25">
      <c r="V253" s="44"/>
    </row>
    <row r="254" spans="22:22" ht="15.75" customHeight="1" x14ac:dyDescent="0.25">
      <c r="V254" s="44"/>
    </row>
    <row r="255" spans="22:22" ht="15.75" customHeight="1" x14ac:dyDescent="0.25">
      <c r="V255" s="44"/>
    </row>
    <row r="256" spans="22:22" ht="15.75" customHeight="1" x14ac:dyDescent="0.25">
      <c r="V256" s="44"/>
    </row>
    <row r="257" spans="22:22" ht="15.75" customHeight="1" x14ac:dyDescent="0.25">
      <c r="V257" s="44"/>
    </row>
    <row r="258" spans="22:22" ht="15.75" customHeight="1" x14ac:dyDescent="0.25">
      <c r="V258" s="44"/>
    </row>
    <row r="259" spans="22:22" ht="15.75" customHeight="1" x14ac:dyDescent="0.25">
      <c r="V259" s="44"/>
    </row>
    <row r="260" spans="22:22" ht="15.75" customHeight="1" x14ac:dyDescent="0.25">
      <c r="V260" s="44"/>
    </row>
    <row r="261" spans="22:22" ht="15.75" customHeight="1" x14ac:dyDescent="0.25">
      <c r="V261" s="44"/>
    </row>
    <row r="262" spans="22:22" ht="15.75" customHeight="1" x14ac:dyDescent="0.25">
      <c r="V262" s="44"/>
    </row>
    <row r="263" spans="22:22" ht="15.75" customHeight="1" x14ac:dyDescent="0.25">
      <c r="V263" s="44"/>
    </row>
    <row r="264" spans="22:22" ht="15.75" customHeight="1" x14ac:dyDescent="0.25">
      <c r="V264" s="44"/>
    </row>
    <row r="265" spans="22:22" ht="15.75" customHeight="1" x14ac:dyDescent="0.25">
      <c r="V265" s="44"/>
    </row>
    <row r="266" spans="22:22" ht="15.75" customHeight="1" x14ac:dyDescent="0.25">
      <c r="V266" s="44"/>
    </row>
    <row r="267" spans="22:22" ht="15.75" customHeight="1" x14ac:dyDescent="0.25">
      <c r="V267" s="44"/>
    </row>
    <row r="268" spans="22:22" ht="15.75" customHeight="1" x14ac:dyDescent="0.25">
      <c r="V268" s="44"/>
    </row>
    <row r="269" spans="22:22" ht="15.75" customHeight="1" x14ac:dyDescent="0.25">
      <c r="V269" s="44"/>
    </row>
    <row r="270" spans="22:22" ht="15.75" customHeight="1" x14ac:dyDescent="0.25">
      <c r="V270" s="44"/>
    </row>
    <row r="271" spans="22:22" ht="15.75" customHeight="1" x14ac:dyDescent="0.25">
      <c r="V271" s="44"/>
    </row>
    <row r="272" spans="22:22" ht="15.75" customHeight="1" x14ac:dyDescent="0.25">
      <c r="V272" s="44"/>
    </row>
    <row r="273" spans="22:22" ht="15.75" customHeight="1" x14ac:dyDescent="0.25">
      <c r="V273" s="44"/>
    </row>
    <row r="274" spans="22:22" ht="15.75" customHeight="1" x14ac:dyDescent="0.25">
      <c r="V274" s="44"/>
    </row>
    <row r="275" spans="22:22" ht="15.75" customHeight="1" x14ac:dyDescent="0.25">
      <c r="V275" s="44"/>
    </row>
    <row r="276" spans="22:22" ht="15.75" customHeight="1" x14ac:dyDescent="0.25">
      <c r="V276" s="44"/>
    </row>
    <row r="277" spans="22:22" ht="15.75" customHeight="1" x14ac:dyDescent="0.25">
      <c r="V277" s="44"/>
    </row>
    <row r="278" spans="22:22" ht="15.75" customHeight="1" x14ac:dyDescent="0.25">
      <c r="V278" s="44"/>
    </row>
    <row r="279" spans="22:22" ht="15.75" customHeight="1" x14ac:dyDescent="0.25">
      <c r="V279" s="44"/>
    </row>
    <row r="280" spans="22:22" ht="15.75" customHeight="1" x14ac:dyDescent="0.25">
      <c r="V280" s="44"/>
    </row>
    <row r="281" spans="22:22" ht="15.75" customHeight="1" x14ac:dyDescent="0.25">
      <c r="V281" s="44"/>
    </row>
    <row r="282" spans="22:22" ht="15.75" customHeight="1" x14ac:dyDescent="0.25">
      <c r="V282" s="44"/>
    </row>
    <row r="283" spans="22:22" ht="15.75" customHeight="1" x14ac:dyDescent="0.25">
      <c r="V283" s="44"/>
    </row>
    <row r="284" spans="22:22" ht="15.75" customHeight="1" x14ac:dyDescent="0.25">
      <c r="V284" s="44"/>
    </row>
    <row r="285" spans="22:22" ht="15.75" customHeight="1" x14ac:dyDescent="0.25">
      <c r="V285" s="44"/>
    </row>
    <row r="286" spans="22:22" ht="15.75" customHeight="1" x14ac:dyDescent="0.25">
      <c r="V286" s="44"/>
    </row>
    <row r="287" spans="22:22" ht="15.75" customHeight="1" x14ac:dyDescent="0.25">
      <c r="V287" s="44"/>
    </row>
    <row r="288" spans="22:22" ht="15.75" customHeight="1" x14ac:dyDescent="0.25">
      <c r="V288" s="44"/>
    </row>
    <row r="289" spans="22:22" ht="15.75" customHeight="1" x14ac:dyDescent="0.25">
      <c r="V289" s="44"/>
    </row>
    <row r="290" spans="22:22" ht="15.75" customHeight="1" x14ac:dyDescent="0.25">
      <c r="V290" s="44"/>
    </row>
    <row r="291" spans="22:22" ht="15.75" customHeight="1" x14ac:dyDescent="0.25">
      <c r="V291" s="44"/>
    </row>
    <row r="292" spans="22:22" ht="15.75" customHeight="1" x14ac:dyDescent="0.25">
      <c r="V292" s="44"/>
    </row>
    <row r="293" spans="22:22" ht="15.75" customHeight="1" x14ac:dyDescent="0.25">
      <c r="V293" s="44"/>
    </row>
    <row r="294" spans="22:22" ht="15.75" customHeight="1" x14ac:dyDescent="0.25">
      <c r="V294" s="44"/>
    </row>
    <row r="295" spans="22:22" ht="15.75" customHeight="1" x14ac:dyDescent="0.25">
      <c r="V295" s="44"/>
    </row>
    <row r="296" spans="22:22" ht="15.75" customHeight="1" x14ac:dyDescent="0.25">
      <c r="V296" s="44"/>
    </row>
    <row r="297" spans="22:22" ht="15.75" customHeight="1" x14ac:dyDescent="0.25">
      <c r="V297" s="44"/>
    </row>
    <row r="298" spans="22:22" ht="15.75" customHeight="1" x14ac:dyDescent="0.25">
      <c r="V298" s="44"/>
    </row>
    <row r="299" spans="22:22" ht="15.75" customHeight="1" x14ac:dyDescent="0.25">
      <c r="V299" s="44"/>
    </row>
    <row r="300" spans="22:22" ht="15.75" customHeight="1" x14ac:dyDescent="0.25">
      <c r="V300" s="44"/>
    </row>
    <row r="301" spans="22:22" ht="15.75" customHeight="1" x14ac:dyDescent="0.25">
      <c r="V301" s="44"/>
    </row>
    <row r="302" spans="22:22" ht="15.75" customHeight="1" x14ac:dyDescent="0.25">
      <c r="V302" s="44"/>
    </row>
    <row r="303" spans="22:22" ht="15.75" customHeight="1" x14ac:dyDescent="0.25">
      <c r="V303" s="44"/>
    </row>
    <row r="304" spans="22:22" ht="15.75" customHeight="1" x14ac:dyDescent="0.25">
      <c r="V304" s="44"/>
    </row>
    <row r="305" spans="22:22" ht="15.75" customHeight="1" x14ac:dyDescent="0.25">
      <c r="V305" s="44"/>
    </row>
    <row r="306" spans="22:22" ht="15.75" customHeight="1" x14ac:dyDescent="0.25">
      <c r="V306" s="44"/>
    </row>
    <row r="307" spans="22:22" ht="15.75" customHeight="1" x14ac:dyDescent="0.25">
      <c r="V307" s="44"/>
    </row>
    <row r="308" spans="22:22" ht="15.75" customHeight="1" x14ac:dyDescent="0.25">
      <c r="V308" s="44"/>
    </row>
    <row r="309" spans="22:22" ht="15.75" customHeight="1" x14ac:dyDescent="0.25">
      <c r="V309" s="44"/>
    </row>
    <row r="310" spans="22:22" ht="15.75" customHeight="1" x14ac:dyDescent="0.25">
      <c r="V310" s="44"/>
    </row>
    <row r="311" spans="22:22" ht="15.75" customHeight="1" x14ac:dyDescent="0.25">
      <c r="V311" s="44"/>
    </row>
    <row r="312" spans="22:22" ht="15.75" customHeight="1" x14ac:dyDescent="0.25">
      <c r="V312" s="44"/>
    </row>
    <row r="313" spans="22:22" ht="15.75" customHeight="1" x14ac:dyDescent="0.25">
      <c r="V313" s="44"/>
    </row>
    <row r="314" spans="22:22" ht="15.75" customHeight="1" x14ac:dyDescent="0.25">
      <c r="V314" s="44"/>
    </row>
    <row r="315" spans="22:22" ht="15.75" customHeight="1" x14ac:dyDescent="0.25">
      <c r="V315" s="44"/>
    </row>
    <row r="316" spans="22:22" ht="15.75" customHeight="1" x14ac:dyDescent="0.25">
      <c r="V316" s="44"/>
    </row>
    <row r="317" spans="22:22" ht="15.75" customHeight="1" x14ac:dyDescent="0.25">
      <c r="V317" s="44"/>
    </row>
    <row r="318" spans="22:22" ht="15.75" customHeight="1" x14ac:dyDescent="0.25">
      <c r="V318" s="44"/>
    </row>
    <row r="319" spans="22:22" ht="15.75" customHeight="1" x14ac:dyDescent="0.25">
      <c r="V319" s="44"/>
    </row>
    <row r="320" spans="22:22" ht="15.75" customHeight="1" x14ac:dyDescent="0.25">
      <c r="V320" s="44"/>
    </row>
    <row r="321" spans="22:22" ht="15.75" customHeight="1" x14ac:dyDescent="0.25">
      <c r="V321" s="44"/>
    </row>
    <row r="322" spans="22:22" ht="15.75" customHeight="1" x14ac:dyDescent="0.25">
      <c r="V322" s="44"/>
    </row>
    <row r="323" spans="22:22" ht="15.75" customHeight="1" x14ac:dyDescent="0.25">
      <c r="V323" s="44"/>
    </row>
    <row r="324" spans="22:22" ht="15.75" customHeight="1" x14ac:dyDescent="0.25">
      <c r="V324" s="44"/>
    </row>
    <row r="325" spans="22:22" ht="15.75" customHeight="1" x14ac:dyDescent="0.25">
      <c r="V325" s="44"/>
    </row>
    <row r="326" spans="22:22" ht="15.75" customHeight="1" x14ac:dyDescent="0.25">
      <c r="V326" s="44"/>
    </row>
    <row r="327" spans="22:22" ht="15.75" customHeight="1" x14ac:dyDescent="0.25">
      <c r="V327" s="44"/>
    </row>
    <row r="328" spans="22:22" ht="15.75" customHeight="1" x14ac:dyDescent="0.25">
      <c r="V328" s="44"/>
    </row>
    <row r="329" spans="22:22" ht="15.75" customHeight="1" x14ac:dyDescent="0.25">
      <c r="V329" s="44"/>
    </row>
    <row r="330" spans="22:22" ht="15.75" customHeight="1" x14ac:dyDescent="0.25">
      <c r="V330" s="44"/>
    </row>
    <row r="331" spans="22:22" ht="15.75" customHeight="1" x14ac:dyDescent="0.25">
      <c r="V331" s="44"/>
    </row>
    <row r="332" spans="22:22" ht="15.75" customHeight="1" x14ac:dyDescent="0.25">
      <c r="V332" s="44"/>
    </row>
    <row r="333" spans="22:22" ht="15.75" customHeight="1" x14ac:dyDescent="0.25">
      <c r="V333" s="44"/>
    </row>
    <row r="334" spans="22:22" ht="15.75" customHeight="1" x14ac:dyDescent="0.25">
      <c r="V334" s="44"/>
    </row>
    <row r="335" spans="22:22" ht="15.75" customHeight="1" x14ac:dyDescent="0.25">
      <c r="V335" s="44"/>
    </row>
    <row r="336" spans="22:22" ht="15.75" customHeight="1" x14ac:dyDescent="0.25">
      <c r="V336" s="44"/>
    </row>
    <row r="337" spans="22:22" ht="15.75" customHeight="1" x14ac:dyDescent="0.25">
      <c r="V337" s="44"/>
    </row>
    <row r="338" spans="22:22" ht="15.75" customHeight="1" x14ac:dyDescent="0.25">
      <c r="V338" s="44"/>
    </row>
    <row r="339" spans="22:22" ht="15.75" customHeight="1" x14ac:dyDescent="0.25">
      <c r="V339" s="44"/>
    </row>
    <row r="340" spans="22:22" ht="15.75" customHeight="1" x14ac:dyDescent="0.25">
      <c r="V340" s="44"/>
    </row>
    <row r="341" spans="22:22" ht="15.75" customHeight="1" x14ac:dyDescent="0.25">
      <c r="V341" s="44"/>
    </row>
    <row r="342" spans="22:22" ht="15.75" customHeight="1" x14ac:dyDescent="0.25">
      <c r="V342" s="44"/>
    </row>
    <row r="343" spans="22:22" ht="15.75" customHeight="1" x14ac:dyDescent="0.25">
      <c r="V343" s="44"/>
    </row>
    <row r="344" spans="22:22" ht="15.75" customHeight="1" x14ac:dyDescent="0.25">
      <c r="V344" s="44"/>
    </row>
    <row r="345" spans="22:22" ht="15.75" customHeight="1" x14ac:dyDescent="0.25">
      <c r="V345" s="44"/>
    </row>
    <row r="346" spans="22:22" ht="15.75" customHeight="1" x14ac:dyDescent="0.25">
      <c r="V346" s="44"/>
    </row>
    <row r="347" spans="22:22" ht="15.75" customHeight="1" x14ac:dyDescent="0.25">
      <c r="V347" s="44"/>
    </row>
    <row r="348" spans="22:22" ht="15.75" customHeight="1" x14ac:dyDescent="0.25">
      <c r="V348" s="44"/>
    </row>
    <row r="349" spans="22:22" ht="15.75" customHeight="1" x14ac:dyDescent="0.25">
      <c r="V349" s="44"/>
    </row>
    <row r="350" spans="22:22" ht="15.75" customHeight="1" x14ac:dyDescent="0.25">
      <c r="V350" s="44"/>
    </row>
    <row r="351" spans="22:22" ht="15.75" customHeight="1" x14ac:dyDescent="0.25">
      <c r="V351" s="44"/>
    </row>
    <row r="352" spans="22:22" ht="15.75" customHeight="1" x14ac:dyDescent="0.25">
      <c r="V352" s="44"/>
    </row>
    <row r="353" spans="22:22" ht="15.75" customHeight="1" x14ac:dyDescent="0.25">
      <c r="V353" s="44"/>
    </row>
    <row r="354" spans="22:22" ht="15.75" customHeight="1" x14ac:dyDescent="0.25">
      <c r="V354" s="44"/>
    </row>
    <row r="355" spans="22:22" ht="15.75" customHeight="1" x14ac:dyDescent="0.25">
      <c r="V355" s="44"/>
    </row>
    <row r="356" spans="22:22" ht="15.75" customHeight="1" x14ac:dyDescent="0.25">
      <c r="V356" s="44"/>
    </row>
    <row r="357" spans="22:22" ht="15.75" customHeight="1" x14ac:dyDescent="0.25">
      <c r="V357" s="44"/>
    </row>
    <row r="358" spans="22:22" ht="15.75" customHeight="1" x14ac:dyDescent="0.25">
      <c r="V358" s="44"/>
    </row>
    <row r="359" spans="22:22" ht="15.75" customHeight="1" x14ac:dyDescent="0.25">
      <c r="V359" s="44"/>
    </row>
    <row r="360" spans="22:22" ht="15.75" customHeight="1" x14ac:dyDescent="0.25">
      <c r="V360" s="44"/>
    </row>
    <row r="361" spans="22:22" ht="15.75" customHeight="1" x14ac:dyDescent="0.25">
      <c r="V361" s="44"/>
    </row>
    <row r="362" spans="22:22" ht="15.75" customHeight="1" x14ac:dyDescent="0.25">
      <c r="V362" s="44"/>
    </row>
    <row r="363" spans="22:22" ht="15.75" customHeight="1" x14ac:dyDescent="0.25">
      <c r="V363" s="44"/>
    </row>
    <row r="364" spans="22:22" ht="15.75" customHeight="1" x14ac:dyDescent="0.25">
      <c r="V364" s="44"/>
    </row>
    <row r="365" spans="22:22" ht="15.75" customHeight="1" x14ac:dyDescent="0.25">
      <c r="V365" s="44"/>
    </row>
    <row r="366" spans="22:22" ht="15.75" customHeight="1" x14ac:dyDescent="0.25">
      <c r="V366" s="44"/>
    </row>
    <row r="367" spans="22:22" ht="15.75" customHeight="1" x14ac:dyDescent="0.25">
      <c r="V367" s="44"/>
    </row>
    <row r="368" spans="22:22" ht="15.75" customHeight="1" x14ac:dyDescent="0.25">
      <c r="V368" s="44"/>
    </row>
    <row r="369" spans="22:22" ht="15.75" customHeight="1" x14ac:dyDescent="0.25">
      <c r="V369" s="44"/>
    </row>
    <row r="370" spans="22:22" ht="15.75" customHeight="1" x14ac:dyDescent="0.25">
      <c r="V370" s="44"/>
    </row>
    <row r="371" spans="22:22" ht="15.75" customHeight="1" x14ac:dyDescent="0.25">
      <c r="V371" s="44"/>
    </row>
    <row r="372" spans="22:22" ht="15.75" customHeight="1" x14ac:dyDescent="0.25">
      <c r="V372" s="44"/>
    </row>
    <row r="373" spans="22:22" ht="15.75" customHeight="1" x14ac:dyDescent="0.25">
      <c r="V373" s="44"/>
    </row>
    <row r="374" spans="22:22" ht="15.75" customHeight="1" x14ac:dyDescent="0.25">
      <c r="V374" s="44"/>
    </row>
    <row r="375" spans="22:22" ht="15.75" customHeight="1" x14ac:dyDescent="0.25">
      <c r="V375" s="44"/>
    </row>
    <row r="376" spans="22:22" ht="15.75" customHeight="1" x14ac:dyDescent="0.25">
      <c r="V376" s="44"/>
    </row>
    <row r="377" spans="22:22" ht="15.75" customHeight="1" x14ac:dyDescent="0.25">
      <c r="V377" s="44"/>
    </row>
    <row r="378" spans="22:22" ht="15.75" customHeight="1" x14ac:dyDescent="0.25">
      <c r="V378" s="44"/>
    </row>
    <row r="379" spans="22:22" ht="15.75" customHeight="1" x14ac:dyDescent="0.25">
      <c r="V379" s="44"/>
    </row>
    <row r="380" spans="22:22" ht="15.75" customHeight="1" x14ac:dyDescent="0.25">
      <c r="V380" s="44"/>
    </row>
    <row r="381" spans="22:22" ht="15.75" customHeight="1" x14ac:dyDescent="0.25">
      <c r="V381" s="44"/>
    </row>
    <row r="382" spans="22:22" ht="15.75" customHeight="1" x14ac:dyDescent="0.25">
      <c r="V382" s="44"/>
    </row>
    <row r="383" spans="22:22" ht="15.75" customHeight="1" x14ac:dyDescent="0.25">
      <c r="V383" s="44"/>
    </row>
    <row r="384" spans="22:22" ht="15.75" customHeight="1" x14ac:dyDescent="0.25">
      <c r="V384" s="44"/>
    </row>
    <row r="385" spans="22:22" ht="15.75" customHeight="1" x14ac:dyDescent="0.25">
      <c r="V385" s="44"/>
    </row>
    <row r="386" spans="22:22" ht="15.75" customHeight="1" x14ac:dyDescent="0.25">
      <c r="V386" s="44"/>
    </row>
    <row r="387" spans="22:22" ht="15.75" customHeight="1" x14ac:dyDescent="0.25">
      <c r="V387" s="44"/>
    </row>
    <row r="388" spans="22:22" ht="15.75" customHeight="1" x14ac:dyDescent="0.25">
      <c r="V388" s="44"/>
    </row>
    <row r="389" spans="22:22" ht="15.75" customHeight="1" x14ac:dyDescent="0.25">
      <c r="V389" s="44"/>
    </row>
    <row r="390" spans="22:22" ht="15.75" customHeight="1" x14ac:dyDescent="0.25">
      <c r="V390" s="44"/>
    </row>
    <row r="391" spans="22:22" ht="15.75" customHeight="1" x14ac:dyDescent="0.25">
      <c r="V391" s="44"/>
    </row>
    <row r="392" spans="22:22" ht="15.75" customHeight="1" x14ac:dyDescent="0.25">
      <c r="V392" s="44"/>
    </row>
    <row r="393" spans="22:22" ht="15.75" customHeight="1" x14ac:dyDescent="0.25">
      <c r="V393" s="44"/>
    </row>
    <row r="394" spans="22:22" ht="15.75" customHeight="1" x14ac:dyDescent="0.25">
      <c r="V394" s="44"/>
    </row>
    <row r="395" spans="22:22" ht="15.75" customHeight="1" x14ac:dyDescent="0.25">
      <c r="V395" s="44"/>
    </row>
    <row r="396" spans="22:22" ht="15.75" customHeight="1" x14ac:dyDescent="0.25">
      <c r="V396" s="44"/>
    </row>
    <row r="397" spans="22:22" ht="15.75" customHeight="1" x14ac:dyDescent="0.25">
      <c r="V397" s="44"/>
    </row>
    <row r="398" spans="22:22" ht="15.75" customHeight="1" x14ac:dyDescent="0.25">
      <c r="V398" s="44"/>
    </row>
    <row r="399" spans="22:22" ht="15.75" customHeight="1" x14ac:dyDescent="0.25">
      <c r="V399" s="44"/>
    </row>
    <row r="400" spans="22:22" ht="15.75" customHeight="1" x14ac:dyDescent="0.25">
      <c r="V400" s="44"/>
    </row>
    <row r="401" spans="22:22" ht="15.75" customHeight="1" x14ac:dyDescent="0.25">
      <c r="V401" s="44"/>
    </row>
    <row r="402" spans="22:22" ht="15.75" customHeight="1" x14ac:dyDescent="0.25">
      <c r="V402" s="44"/>
    </row>
    <row r="403" spans="22:22" ht="15.75" customHeight="1" x14ac:dyDescent="0.25">
      <c r="V403" s="44"/>
    </row>
    <row r="404" spans="22:22" ht="15.75" customHeight="1" x14ac:dyDescent="0.25">
      <c r="V404" s="44"/>
    </row>
    <row r="405" spans="22:22" ht="15.75" customHeight="1" x14ac:dyDescent="0.25">
      <c r="V405" s="44"/>
    </row>
    <row r="406" spans="22:22" ht="15.75" customHeight="1" x14ac:dyDescent="0.25">
      <c r="V406" s="44"/>
    </row>
    <row r="407" spans="22:22" ht="15.75" customHeight="1" x14ac:dyDescent="0.25">
      <c r="V407" s="44"/>
    </row>
    <row r="408" spans="22:22" ht="15.75" customHeight="1" x14ac:dyDescent="0.25">
      <c r="V408" s="44"/>
    </row>
    <row r="409" spans="22:22" ht="15.75" customHeight="1" x14ac:dyDescent="0.25">
      <c r="V409" s="44"/>
    </row>
    <row r="410" spans="22:22" ht="15.75" customHeight="1" x14ac:dyDescent="0.25">
      <c r="V410" s="44"/>
    </row>
    <row r="411" spans="22:22" ht="15.75" customHeight="1" x14ac:dyDescent="0.25">
      <c r="V411" s="44"/>
    </row>
    <row r="412" spans="22:22" ht="15.75" customHeight="1" x14ac:dyDescent="0.25">
      <c r="V412" s="44"/>
    </row>
    <row r="413" spans="22:22" ht="15.75" customHeight="1" x14ac:dyDescent="0.25">
      <c r="V413" s="44"/>
    </row>
    <row r="414" spans="22:22" ht="15.75" customHeight="1" x14ac:dyDescent="0.25">
      <c r="V414" s="44"/>
    </row>
    <row r="415" spans="22:22" ht="15.75" customHeight="1" x14ac:dyDescent="0.25">
      <c r="V415" s="44"/>
    </row>
    <row r="416" spans="22:22" ht="15.75" customHeight="1" x14ac:dyDescent="0.25">
      <c r="V416" s="44"/>
    </row>
    <row r="417" spans="22:22" ht="15.75" customHeight="1" x14ac:dyDescent="0.25">
      <c r="V417" s="44"/>
    </row>
    <row r="418" spans="22:22" ht="15.75" customHeight="1" x14ac:dyDescent="0.25">
      <c r="V418" s="44"/>
    </row>
    <row r="419" spans="22:22" ht="15.75" customHeight="1" x14ac:dyDescent="0.25">
      <c r="V419" s="44"/>
    </row>
    <row r="420" spans="22:22" ht="15.75" customHeight="1" x14ac:dyDescent="0.25">
      <c r="V420" s="44"/>
    </row>
    <row r="421" spans="22:22" ht="15.75" customHeight="1" x14ac:dyDescent="0.25">
      <c r="V421" s="44"/>
    </row>
    <row r="422" spans="22:22" ht="15.75" customHeight="1" x14ac:dyDescent="0.25">
      <c r="V422" s="44"/>
    </row>
    <row r="423" spans="22:22" ht="15.75" customHeight="1" x14ac:dyDescent="0.25">
      <c r="V423" s="44"/>
    </row>
    <row r="424" spans="22:22" ht="15.75" customHeight="1" x14ac:dyDescent="0.25">
      <c r="V424" s="44"/>
    </row>
    <row r="425" spans="22:22" ht="15.75" customHeight="1" x14ac:dyDescent="0.25">
      <c r="V425" s="44"/>
    </row>
    <row r="426" spans="22:22" ht="15.75" customHeight="1" x14ac:dyDescent="0.25">
      <c r="V426" s="44"/>
    </row>
    <row r="427" spans="22:22" ht="15.75" customHeight="1" x14ac:dyDescent="0.25">
      <c r="V427" s="44"/>
    </row>
    <row r="428" spans="22:22" ht="15.75" customHeight="1" x14ac:dyDescent="0.25">
      <c r="V428" s="44"/>
    </row>
    <row r="429" spans="22:22" ht="15.75" customHeight="1" x14ac:dyDescent="0.25">
      <c r="V429" s="44"/>
    </row>
    <row r="430" spans="22:22" ht="15.75" customHeight="1" x14ac:dyDescent="0.25">
      <c r="V430" s="44"/>
    </row>
    <row r="431" spans="22:22" ht="15.75" customHeight="1" x14ac:dyDescent="0.25">
      <c r="V431" s="44"/>
    </row>
    <row r="432" spans="22:22" ht="15.75" customHeight="1" x14ac:dyDescent="0.25">
      <c r="V432" s="44"/>
    </row>
    <row r="433" spans="22:22" ht="15.75" customHeight="1" x14ac:dyDescent="0.25">
      <c r="V433" s="44"/>
    </row>
    <row r="434" spans="22:22" ht="15.75" customHeight="1" x14ac:dyDescent="0.25">
      <c r="V434" s="44"/>
    </row>
    <row r="435" spans="22:22" ht="15.75" customHeight="1" x14ac:dyDescent="0.25">
      <c r="V435" s="44"/>
    </row>
    <row r="436" spans="22:22" ht="15.75" customHeight="1" x14ac:dyDescent="0.25">
      <c r="V436" s="44"/>
    </row>
    <row r="437" spans="22:22" ht="15.75" customHeight="1" x14ac:dyDescent="0.25">
      <c r="V437" s="44"/>
    </row>
    <row r="438" spans="22:22" ht="15.75" customHeight="1" x14ac:dyDescent="0.25">
      <c r="V438" s="44"/>
    </row>
    <row r="439" spans="22:22" ht="15.75" customHeight="1" x14ac:dyDescent="0.25">
      <c r="V439" s="44"/>
    </row>
    <row r="440" spans="22:22" ht="15.75" customHeight="1" x14ac:dyDescent="0.25">
      <c r="V440" s="44"/>
    </row>
    <row r="441" spans="22:22" ht="15.75" customHeight="1" x14ac:dyDescent="0.25">
      <c r="V441" s="44"/>
    </row>
    <row r="442" spans="22:22" ht="15.75" customHeight="1" x14ac:dyDescent="0.25">
      <c r="V442" s="44"/>
    </row>
    <row r="443" spans="22:22" ht="15.75" customHeight="1" x14ac:dyDescent="0.25">
      <c r="V443" s="44"/>
    </row>
    <row r="444" spans="22:22" ht="15.75" customHeight="1" x14ac:dyDescent="0.25">
      <c r="V444" s="44"/>
    </row>
    <row r="445" spans="22:22" ht="15.75" customHeight="1" x14ac:dyDescent="0.25">
      <c r="V445" s="44"/>
    </row>
    <row r="446" spans="22:22" ht="15.75" customHeight="1" x14ac:dyDescent="0.25">
      <c r="V446" s="44"/>
    </row>
    <row r="447" spans="22:22" ht="15.75" customHeight="1" x14ac:dyDescent="0.25">
      <c r="V447" s="44"/>
    </row>
    <row r="448" spans="22:22" ht="15.75" customHeight="1" x14ac:dyDescent="0.25">
      <c r="V448" s="44"/>
    </row>
    <row r="449" spans="22:22" ht="15.75" customHeight="1" x14ac:dyDescent="0.25">
      <c r="V449" s="44"/>
    </row>
    <row r="450" spans="22:22" ht="15.75" customHeight="1" x14ac:dyDescent="0.25">
      <c r="V450" s="44"/>
    </row>
    <row r="451" spans="22:22" ht="15.75" customHeight="1" x14ac:dyDescent="0.25">
      <c r="V451" s="44"/>
    </row>
    <row r="452" spans="22:22" ht="15.75" customHeight="1" x14ac:dyDescent="0.25">
      <c r="V452" s="44"/>
    </row>
    <row r="453" spans="22:22" ht="15.75" customHeight="1" x14ac:dyDescent="0.25">
      <c r="V453" s="44"/>
    </row>
    <row r="454" spans="22:22" ht="15.75" customHeight="1" x14ac:dyDescent="0.25">
      <c r="V454" s="44"/>
    </row>
    <row r="455" spans="22:22" ht="15.75" customHeight="1" x14ac:dyDescent="0.25">
      <c r="V455" s="44"/>
    </row>
    <row r="456" spans="22:22" ht="15.75" customHeight="1" x14ac:dyDescent="0.25">
      <c r="V456" s="44"/>
    </row>
    <row r="457" spans="22:22" ht="15.75" customHeight="1" x14ac:dyDescent="0.25">
      <c r="V457" s="44"/>
    </row>
    <row r="458" spans="22:22" ht="15.75" customHeight="1" x14ac:dyDescent="0.25">
      <c r="V458" s="44"/>
    </row>
    <row r="459" spans="22:22" ht="15.75" customHeight="1" x14ac:dyDescent="0.25">
      <c r="V459" s="44"/>
    </row>
    <row r="460" spans="22:22" ht="15.75" customHeight="1" x14ac:dyDescent="0.25">
      <c r="V460" s="44"/>
    </row>
    <row r="461" spans="22:22" ht="15.75" customHeight="1" x14ac:dyDescent="0.25">
      <c r="V461" s="44"/>
    </row>
    <row r="462" spans="22:22" ht="15.75" customHeight="1" x14ac:dyDescent="0.25">
      <c r="V462" s="44"/>
    </row>
    <row r="463" spans="22:22" ht="15.75" customHeight="1" x14ac:dyDescent="0.25">
      <c r="V463" s="44"/>
    </row>
    <row r="464" spans="22:22" ht="15.75" customHeight="1" x14ac:dyDescent="0.25">
      <c r="V464" s="44"/>
    </row>
    <row r="465" spans="22:22" ht="15.75" customHeight="1" x14ac:dyDescent="0.25">
      <c r="V465" s="44"/>
    </row>
    <row r="466" spans="22:22" ht="15.75" customHeight="1" x14ac:dyDescent="0.25">
      <c r="V466" s="44"/>
    </row>
    <row r="467" spans="22:22" ht="15.75" customHeight="1" x14ac:dyDescent="0.25">
      <c r="V467" s="44"/>
    </row>
    <row r="468" spans="22:22" ht="15.75" customHeight="1" x14ac:dyDescent="0.25">
      <c r="V468" s="44"/>
    </row>
    <row r="469" spans="22:22" ht="15.75" customHeight="1" x14ac:dyDescent="0.25">
      <c r="V469" s="44"/>
    </row>
    <row r="470" spans="22:22" ht="15.75" customHeight="1" x14ac:dyDescent="0.25">
      <c r="V470" s="44"/>
    </row>
    <row r="471" spans="22:22" ht="15.75" customHeight="1" x14ac:dyDescent="0.25">
      <c r="V471" s="44"/>
    </row>
    <row r="472" spans="22:22" ht="15.75" customHeight="1" x14ac:dyDescent="0.25">
      <c r="V472" s="44"/>
    </row>
    <row r="473" spans="22:22" ht="15.75" customHeight="1" x14ac:dyDescent="0.25">
      <c r="V473" s="44"/>
    </row>
    <row r="474" spans="22:22" ht="15.75" customHeight="1" x14ac:dyDescent="0.25">
      <c r="V474" s="44"/>
    </row>
    <row r="475" spans="22:22" ht="15.75" customHeight="1" x14ac:dyDescent="0.25">
      <c r="V475" s="44"/>
    </row>
    <row r="476" spans="22:22" ht="15.75" customHeight="1" x14ac:dyDescent="0.25">
      <c r="V476" s="44"/>
    </row>
    <row r="477" spans="22:22" ht="15.75" customHeight="1" x14ac:dyDescent="0.25">
      <c r="V477" s="44"/>
    </row>
    <row r="478" spans="22:22" ht="15.75" customHeight="1" x14ac:dyDescent="0.25">
      <c r="V478" s="44"/>
    </row>
    <row r="479" spans="22:22" ht="15.75" customHeight="1" x14ac:dyDescent="0.25">
      <c r="V479" s="44"/>
    </row>
    <row r="480" spans="22:22" ht="15.75" customHeight="1" x14ac:dyDescent="0.25">
      <c r="V480" s="44"/>
    </row>
    <row r="481" spans="22:22" ht="15.75" customHeight="1" x14ac:dyDescent="0.25">
      <c r="V481" s="44"/>
    </row>
    <row r="482" spans="22:22" ht="15.75" customHeight="1" x14ac:dyDescent="0.25">
      <c r="V482" s="44"/>
    </row>
    <row r="483" spans="22:22" ht="15.75" customHeight="1" x14ac:dyDescent="0.25">
      <c r="V483" s="44"/>
    </row>
    <row r="484" spans="22:22" ht="15.75" customHeight="1" x14ac:dyDescent="0.25">
      <c r="V484" s="44"/>
    </row>
    <row r="485" spans="22:22" ht="15.75" customHeight="1" x14ac:dyDescent="0.25">
      <c r="V485" s="44"/>
    </row>
    <row r="486" spans="22:22" ht="15.75" customHeight="1" x14ac:dyDescent="0.25">
      <c r="V486" s="44"/>
    </row>
    <row r="487" spans="22:22" ht="15.75" customHeight="1" x14ac:dyDescent="0.25">
      <c r="V487" s="44"/>
    </row>
    <row r="488" spans="22:22" ht="15.75" customHeight="1" x14ac:dyDescent="0.25">
      <c r="V488" s="44"/>
    </row>
    <row r="489" spans="22:22" ht="15.75" customHeight="1" x14ac:dyDescent="0.25">
      <c r="V489" s="44"/>
    </row>
    <row r="490" spans="22:22" ht="15.75" customHeight="1" x14ac:dyDescent="0.25">
      <c r="V490" s="44"/>
    </row>
    <row r="491" spans="22:22" ht="15.75" customHeight="1" x14ac:dyDescent="0.25">
      <c r="V491" s="44"/>
    </row>
    <row r="492" spans="22:22" ht="15.75" customHeight="1" x14ac:dyDescent="0.25">
      <c r="V492" s="44"/>
    </row>
    <row r="493" spans="22:22" ht="15.75" customHeight="1" x14ac:dyDescent="0.25">
      <c r="V493" s="44"/>
    </row>
    <row r="494" spans="22:22" ht="15.75" customHeight="1" x14ac:dyDescent="0.25">
      <c r="V494" s="44"/>
    </row>
    <row r="495" spans="22:22" ht="15.75" customHeight="1" x14ac:dyDescent="0.25">
      <c r="V495" s="44"/>
    </row>
    <row r="496" spans="22:22" ht="15.75" customHeight="1" x14ac:dyDescent="0.25">
      <c r="V496" s="44"/>
    </row>
    <row r="497" spans="22:22" ht="15.75" customHeight="1" x14ac:dyDescent="0.25">
      <c r="V497" s="44"/>
    </row>
    <row r="498" spans="22:22" ht="15.75" customHeight="1" x14ac:dyDescent="0.25">
      <c r="V498" s="44"/>
    </row>
    <row r="499" spans="22:22" ht="15.75" customHeight="1" x14ac:dyDescent="0.25">
      <c r="V499" s="44"/>
    </row>
    <row r="500" spans="22:22" ht="15.75" customHeight="1" x14ac:dyDescent="0.25">
      <c r="V500" s="44"/>
    </row>
    <row r="501" spans="22:22" ht="15.75" customHeight="1" x14ac:dyDescent="0.25">
      <c r="V501" s="44"/>
    </row>
    <row r="502" spans="22:22" ht="15.75" customHeight="1" x14ac:dyDescent="0.25">
      <c r="V502" s="44"/>
    </row>
    <row r="503" spans="22:22" ht="15.75" customHeight="1" x14ac:dyDescent="0.25">
      <c r="V503" s="44"/>
    </row>
    <row r="504" spans="22:22" ht="15.75" customHeight="1" x14ac:dyDescent="0.25">
      <c r="V504" s="44"/>
    </row>
    <row r="505" spans="22:22" ht="15.75" customHeight="1" x14ac:dyDescent="0.25">
      <c r="V505" s="44"/>
    </row>
    <row r="506" spans="22:22" ht="15.75" customHeight="1" x14ac:dyDescent="0.25">
      <c r="V506" s="44"/>
    </row>
    <row r="507" spans="22:22" ht="15.75" customHeight="1" x14ac:dyDescent="0.25">
      <c r="V507" s="44"/>
    </row>
    <row r="508" spans="22:22" ht="15.75" customHeight="1" x14ac:dyDescent="0.25">
      <c r="V508" s="44"/>
    </row>
    <row r="509" spans="22:22" ht="15.75" customHeight="1" x14ac:dyDescent="0.25">
      <c r="V509" s="44"/>
    </row>
    <row r="510" spans="22:22" ht="15.75" customHeight="1" x14ac:dyDescent="0.25">
      <c r="V510" s="44"/>
    </row>
    <row r="511" spans="22:22" ht="15.75" customHeight="1" x14ac:dyDescent="0.25">
      <c r="V511" s="44"/>
    </row>
    <row r="512" spans="22:22" ht="15.75" customHeight="1" x14ac:dyDescent="0.25">
      <c r="V512" s="44"/>
    </row>
    <row r="513" spans="22:22" ht="15.75" customHeight="1" x14ac:dyDescent="0.25">
      <c r="V513" s="44"/>
    </row>
    <row r="514" spans="22:22" ht="15.75" customHeight="1" x14ac:dyDescent="0.25">
      <c r="V514" s="44"/>
    </row>
    <row r="515" spans="22:22" ht="15.75" customHeight="1" x14ac:dyDescent="0.25">
      <c r="V515" s="44"/>
    </row>
    <row r="516" spans="22:22" ht="15.75" customHeight="1" x14ac:dyDescent="0.25">
      <c r="V516" s="44"/>
    </row>
    <row r="517" spans="22:22" ht="15.75" customHeight="1" x14ac:dyDescent="0.25">
      <c r="V517" s="44"/>
    </row>
    <row r="518" spans="22:22" ht="15.75" customHeight="1" x14ac:dyDescent="0.25">
      <c r="V518" s="44"/>
    </row>
    <row r="519" spans="22:22" ht="15.75" customHeight="1" x14ac:dyDescent="0.25">
      <c r="V519" s="44"/>
    </row>
    <row r="520" spans="22:22" ht="15.75" customHeight="1" x14ac:dyDescent="0.25">
      <c r="V520" s="44"/>
    </row>
    <row r="521" spans="22:22" ht="15.75" customHeight="1" x14ac:dyDescent="0.25">
      <c r="V521" s="44"/>
    </row>
    <row r="522" spans="22:22" ht="15.75" customHeight="1" x14ac:dyDescent="0.25">
      <c r="V522" s="44"/>
    </row>
    <row r="523" spans="22:22" ht="15.75" customHeight="1" x14ac:dyDescent="0.25">
      <c r="V523" s="44"/>
    </row>
    <row r="524" spans="22:22" ht="15.75" customHeight="1" x14ac:dyDescent="0.25">
      <c r="V524" s="44"/>
    </row>
    <row r="525" spans="22:22" ht="15.75" customHeight="1" x14ac:dyDescent="0.25">
      <c r="V525" s="44"/>
    </row>
    <row r="526" spans="22:22" ht="15.75" customHeight="1" x14ac:dyDescent="0.25">
      <c r="V526" s="44"/>
    </row>
    <row r="527" spans="22:22" ht="15.75" customHeight="1" x14ac:dyDescent="0.25">
      <c r="V527" s="44"/>
    </row>
    <row r="528" spans="22:22" ht="15.75" customHeight="1" x14ac:dyDescent="0.25">
      <c r="V528" s="44"/>
    </row>
    <row r="529" spans="22:22" ht="15.75" customHeight="1" x14ac:dyDescent="0.25">
      <c r="V529" s="44"/>
    </row>
    <row r="530" spans="22:22" ht="15.75" customHeight="1" x14ac:dyDescent="0.25">
      <c r="V530" s="44"/>
    </row>
    <row r="531" spans="22:22" ht="15.75" customHeight="1" x14ac:dyDescent="0.25">
      <c r="V531" s="44"/>
    </row>
    <row r="532" spans="22:22" ht="15.75" customHeight="1" x14ac:dyDescent="0.25">
      <c r="V532" s="44"/>
    </row>
    <row r="533" spans="22:22" ht="15.75" customHeight="1" x14ac:dyDescent="0.25">
      <c r="V533" s="44"/>
    </row>
    <row r="534" spans="22:22" ht="15.75" customHeight="1" x14ac:dyDescent="0.25">
      <c r="V534" s="44"/>
    </row>
    <row r="535" spans="22:22" ht="15.75" customHeight="1" x14ac:dyDescent="0.25">
      <c r="V535" s="44"/>
    </row>
    <row r="536" spans="22:22" ht="15.75" customHeight="1" x14ac:dyDescent="0.25">
      <c r="V536" s="44"/>
    </row>
    <row r="537" spans="22:22" ht="15.75" customHeight="1" x14ac:dyDescent="0.25">
      <c r="V537" s="44"/>
    </row>
    <row r="538" spans="22:22" ht="15.75" customHeight="1" x14ac:dyDescent="0.25">
      <c r="V538" s="44"/>
    </row>
    <row r="539" spans="22:22" ht="15.75" customHeight="1" x14ac:dyDescent="0.25">
      <c r="V539" s="44"/>
    </row>
    <row r="540" spans="22:22" ht="15.75" customHeight="1" x14ac:dyDescent="0.25">
      <c r="V540" s="44"/>
    </row>
    <row r="541" spans="22:22" ht="15.75" customHeight="1" x14ac:dyDescent="0.25">
      <c r="V541" s="44"/>
    </row>
    <row r="542" spans="22:22" ht="15.75" customHeight="1" x14ac:dyDescent="0.25">
      <c r="V542" s="44"/>
    </row>
    <row r="543" spans="22:22" ht="15.75" customHeight="1" x14ac:dyDescent="0.25">
      <c r="V543" s="44"/>
    </row>
    <row r="544" spans="22:22" ht="15.75" customHeight="1" x14ac:dyDescent="0.25">
      <c r="V544" s="44"/>
    </row>
    <row r="545" spans="22:22" ht="15.75" customHeight="1" x14ac:dyDescent="0.25">
      <c r="V545" s="44"/>
    </row>
    <row r="546" spans="22:22" ht="15.75" customHeight="1" x14ac:dyDescent="0.25">
      <c r="V546" s="44"/>
    </row>
    <row r="547" spans="22:22" ht="15.75" customHeight="1" x14ac:dyDescent="0.25">
      <c r="V547" s="44"/>
    </row>
    <row r="548" spans="22:22" ht="15.75" customHeight="1" x14ac:dyDescent="0.25">
      <c r="V548" s="44"/>
    </row>
    <row r="549" spans="22:22" ht="15.75" customHeight="1" x14ac:dyDescent="0.25">
      <c r="V549" s="44"/>
    </row>
    <row r="550" spans="22:22" ht="15.75" customHeight="1" x14ac:dyDescent="0.25">
      <c r="V550" s="44"/>
    </row>
    <row r="551" spans="22:22" ht="15.75" customHeight="1" x14ac:dyDescent="0.25">
      <c r="V551" s="44"/>
    </row>
    <row r="552" spans="22:22" ht="15.75" customHeight="1" x14ac:dyDescent="0.25">
      <c r="V552" s="44"/>
    </row>
    <row r="553" spans="22:22" ht="15.75" customHeight="1" x14ac:dyDescent="0.25">
      <c r="V553" s="44"/>
    </row>
    <row r="554" spans="22:22" ht="15.75" customHeight="1" x14ac:dyDescent="0.25">
      <c r="V554" s="44"/>
    </row>
    <row r="555" spans="22:22" ht="15.75" customHeight="1" x14ac:dyDescent="0.25">
      <c r="V555" s="44"/>
    </row>
    <row r="556" spans="22:22" ht="15.75" customHeight="1" x14ac:dyDescent="0.25">
      <c r="V556" s="44"/>
    </row>
    <row r="557" spans="22:22" ht="15.75" customHeight="1" x14ac:dyDescent="0.25">
      <c r="V557" s="44"/>
    </row>
    <row r="558" spans="22:22" ht="15.75" customHeight="1" x14ac:dyDescent="0.25">
      <c r="V558" s="44"/>
    </row>
    <row r="559" spans="22:22" ht="15.75" customHeight="1" x14ac:dyDescent="0.25">
      <c r="V559" s="44"/>
    </row>
    <row r="560" spans="22:22" ht="15.75" customHeight="1" x14ac:dyDescent="0.25">
      <c r="V560" s="44"/>
    </row>
    <row r="561" spans="22:22" ht="15.75" customHeight="1" x14ac:dyDescent="0.25">
      <c r="V561" s="44"/>
    </row>
    <row r="562" spans="22:22" ht="15.75" customHeight="1" x14ac:dyDescent="0.25">
      <c r="V562" s="44"/>
    </row>
    <row r="563" spans="22:22" ht="15.75" customHeight="1" x14ac:dyDescent="0.25">
      <c r="V563" s="44"/>
    </row>
    <row r="564" spans="22:22" ht="15.75" customHeight="1" x14ac:dyDescent="0.25">
      <c r="V564" s="44"/>
    </row>
    <row r="565" spans="22:22" ht="15.75" customHeight="1" x14ac:dyDescent="0.25">
      <c r="V565" s="44"/>
    </row>
    <row r="566" spans="22:22" ht="15.75" customHeight="1" x14ac:dyDescent="0.25">
      <c r="V566" s="44"/>
    </row>
    <row r="567" spans="22:22" ht="15.75" customHeight="1" x14ac:dyDescent="0.25">
      <c r="V567" s="44"/>
    </row>
    <row r="568" spans="22:22" ht="15.75" customHeight="1" x14ac:dyDescent="0.25">
      <c r="V568" s="44"/>
    </row>
    <row r="569" spans="22:22" ht="15.75" customHeight="1" x14ac:dyDescent="0.25">
      <c r="V569" s="44"/>
    </row>
    <row r="570" spans="22:22" ht="15.75" customHeight="1" x14ac:dyDescent="0.25">
      <c r="V570" s="44"/>
    </row>
    <row r="571" spans="22:22" ht="15.75" customHeight="1" x14ac:dyDescent="0.25">
      <c r="V571" s="44"/>
    </row>
    <row r="572" spans="22:22" ht="15.75" customHeight="1" x14ac:dyDescent="0.25">
      <c r="V572" s="44"/>
    </row>
    <row r="573" spans="22:22" ht="15.75" customHeight="1" x14ac:dyDescent="0.25">
      <c r="V573" s="44"/>
    </row>
    <row r="574" spans="22:22" ht="15.75" customHeight="1" x14ac:dyDescent="0.25">
      <c r="V574" s="44"/>
    </row>
    <row r="575" spans="22:22" ht="15.75" customHeight="1" x14ac:dyDescent="0.25">
      <c r="V575" s="44"/>
    </row>
    <row r="576" spans="22:22" ht="15.75" customHeight="1" x14ac:dyDescent="0.25">
      <c r="V576" s="44"/>
    </row>
    <row r="577" spans="22:22" ht="15.75" customHeight="1" x14ac:dyDescent="0.25">
      <c r="V577" s="44"/>
    </row>
    <row r="578" spans="22:22" ht="15.75" customHeight="1" x14ac:dyDescent="0.25">
      <c r="V578" s="44"/>
    </row>
    <row r="579" spans="22:22" ht="15.75" customHeight="1" x14ac:dyDescent="0.25">
      <c r="V579" s="44"/>
    </row>
    <row r="580" spans="22:22" ht="15.75" customHeight="1" x14ac:dyDescent="0.25">
      <c r="V580" s="44"/>
    </row>
    <row r="581" spans="22:22" ht="15.75" customHeight="1" x14ac:dyDescent="0.25">
      <c r="V581" s="44"/>
    </row>
    <row r="582" spans="22:22" ht="15.75" customHeight="1" x14ac:dyDescent="0.25">
      <c r="V582" s="44"/>
    </row>
    <row r="583" spans="22:22" ht="15.75" customHeight="1" x14ac:dyDescent="0.25">
      <c r="V583" s="44"/>
    </row>
    <row r="584" spans="22:22" ht="15.75" customHeight="1" x14ac:dyDescent="0.25">
      <c r="V584" s="44"/>
    </row>
    <row r="585" spans="22:22" ht="15.75" customHeight="1" x14ac:dyDescent="0.25">
      <c r="V585" s="44"/>
    </row>
    <row r="586" spans="22:22" ht="15.75" customHeight="1" x14ac:dyDescent="0.25">
      <c r="V586" s="44"/>
    </row>
    <row r="587" spans="22:22" ht="15.75" customHeight="1" x14ac:dyDescent="0.25">
      <c r="V587" s="44"/>
    </row>
    <row r="588" spans="22:22" ht="15.75" customHeight="1" x14ac:dyDescent="0.25">
      <c r="V588" s="44"/>
    </row>
    <row r="589" spans="22:22" ht="15.75" customHeight="1" x14ac:dyDescent="0.25">
      <c r="V589" s="44"/>
    </row>
    <row r="590" spans="22:22" ht="15.75" customHeight="1" x14ac:dyDescent="0.25">
      <c r="V590" s="44"/>
    </row>
    <row r="591" spans="22:22" ht="15.75" customHeight="1" x14ac:dyDescent="0.25">
      <c r="V591" s="44"/>
    </row>
    <row r="592" spans="22:22" ht="15.75" customHeight="1" x14ac:dyDescent="0.25">
      <c r="V592" s="44"/>
    </row>
    <row r="593" spans="22:22" ht="15.75" customHeight="1" x14ac:dyDescent="0.25">
      <c r="V593" s="44"/>
    </row>
    <row r="594" spans="22:22" ht="15.75" customHeight="1" x14ac:dyDescent="0.25">
      <c r="V594" s="44"/>
    </row>
    <row r="595" spans="22:22" ht="15.75" customHeight="1" x14ac:dyDescent="0.25">
      <c r="V595" s="44"/>
    </row>
    <row r="596" spans="22:22" ht="15.75" customHeight="1" x14ac:dyDescent="0.25">
      <c r="V596" s="44"/>
    </row>
    <row r="597" spans="22:22" ht="15.75" customHeight="1" x14ac:dyDescent="0.25">
      <c r="V597" s="44"/>
    </row>
    <row r="598" spans="22:22" ht="15.75" customHeight="1" x14ac:dyDescent="0.25">
      <c r="V598" s="44"/>
    </row>
    <row r="599" spans="22:22" ht="15.75" customHeight="1" x14ac:dyDescent="0.25">
      <c r="V599" s="44"/>
    </row>
    <row r="600" spans="22:22" ht="15.75" customHeight="1" x14ac:dyDescent="0.25">
      <c r="V600" s="44"/>
    </row>
    <row r="601" spans="22:22" ht="15.75" customHeight="1" x14ac:dyDescent="0.25">
      <c r="V601" s="44"/>
    </row>
    <row r="602" spans="22:22" ht="15.75" customHeight="1" x14ac:dyDescent="0.25">
      <c r="V602" s="44"/>
    </row>
    <row r="603" spans="22:22" ht="15.75" customHeight="1" x14ac:dyDescent="0.25">
      <c r="V603" s="44"/>
    </row>
    <row r="604" spans="22:22" ht="15.75" customHeight="1" x14ac:dyDescent="0.25">
      <c r="V604" s="44"/>
    </row>
    <row r="605" spans="22:22" ht="15.75" customHeight="1" x14ac:dyDescent="0.25">
      <c r="V605" s="44"/>
    </row>
    <row r="606" spans="22:22" ht="15.75" customHeight="1" x14ac:dyDescent="0.25">
      <c r="V606" s="44"/>
    </row>
    <row r="607" spans="22:22" ht="15.75" customHeight="1" x14ac:dyDescent="0.25">
      <c r="V607" s="44"/>
    </row>
    <row r="608" spans="22:22" ht="15.75" customHeight="1" x14ac:dyDescent="0.25">
      <c r="V608" s="44"/>
    </row>
    <row r="609" spans="22:22" ht="15.75" customHeight="1" x14ac:dyDescent="0.25">
      <c r="V609" s="44"/>
    </row>
    <row r="610" spans="22:22" ht="15.75" customHeight="1" x14ac:dyDescent="0.25">
      <c r="V610" s="44"/>
    </row>
    <row r="611" spans="22:22" ht="15.75" customHeight="1" x14ac:dyDescent="0.25">
      <c r="V611" s="44"/>
    </row>
    <row r="612" spans="22:22" ht="15.75" customHeight="1" x14ac:dyDescent="0.25">
      <c r="V612" s="44"/>
    </row>
    <row r="613" spans="22:22" ht="15.75" customHeight="1" x14ac:dyDescent="0.25">
      <c r="V613" s="44"/>
    </row>
    <row r="614" spans="22:22" ht="15.75" customHeight="1" x14ac:dyDescent="0.25">
      <c r="V614" s="44"/>
    </row>
    <row r="615" spans="22:22" ht="15.75" customHeight="1" x14ac:dyDescent="0.25">
      <c r="V615" s="44"/>
    </row>
    <row r="616" spans="22:22" ht="15.75" customHeight="1" x14ac:dyDescent="0.25">
      <c r="V616" s="44"/>
    </row>
    <row r="617" spans="22:22" ht="15.75" customHeight="1" x14ac:dyDescent="0.25">
      <c r="V617" s="44"/>
    </row>
    <row r="618" spans="22:22" ht="15.75" customHeight="1" x14ac:dyDescent="0.25">
      <c r="V618" s="44"/>
    </row>
    <row r="619" spans="22:22" ht="15.75" customHeight="1" x14ac:dyDescent="0.25">
      <c r="V619" s="44"/>
    </row>
    <row r="620" spans="22:22" ht="15.75" customHeight="1" x14ac:dyDescent="0.25">
      <c r="V620" s="44"/>
    </row>
    <row r="621" spans="22:22" ht="15.75" customHeight="1" x14ac:dyDescent="0.25">
      <c r="V621" s="44"/>
    </row>
    <row r="622" spans="22:22" ht="15.75" customHeight="1" x14ac:dyDescent="0.25">
      <c r="V622" s="44"/>
    </row>
    <row r="623" spans="22:22" ht="15.75" customHeight="1" x14ac:dyDescent="0.25">
      <c r="V623" s="44"/>
    </row>
    <row r="624" spans="22:22" ht="15.75" customHeight="1" x14ac:dyDescent="0.25">
      <c r="V624" s="44"/>
    </row>
    <row r="625" spans="22:22" ht="15.75" customHeight="1" x14ac:dyDescent="0.25">
      <c r="V625" s="44"/>
    </row>
    <row r="626" spans="22:22" ht="15.75" customHeight="1" x14ac:dyDescent="0.25">
      <c r="V626" s="44"/>
    </row>
    <row r="627" spans="22:22" ht="15.75" customHeight="1" x14ac:dyDescent="0.25">
      <c r="V627" s="44"/>
    </row>
    <row r="628" spans="22:22" ht="15.75" customHeight="1" x14ac:dyDescent="0.25">
      <c r="V628" s="44"/>
    </row>
    <row r="629" spans="22:22" ht="15.75" customHeight="1" x14ac:dyDescent="0.25">
      <c r="V629" s="44"/>
    </row>
    <row r="630" spans="22:22" ht="15.75" customHeight="1" x14ac:dyDescent="0.25">
      <c r="V630" s="44"/>
    </row>
    <row r="631" spans="22:22" ht="15.75" customHeight="1" x14ac:dyDescent="0.25">
      <c r="V631" s="44"/>
    </row>
    <row r="632" spans="22:22" ht="15.75" customHeight="1" x14ac:dyDescent="0.25">
      <c r="V632" s="44"/>
    </row>
    <row r="633" spans="22:22" ht="15.75" customHeight="1" x14ac:dyDescent="0.25">
      <c r="V633" s="44"/>
    </row>
    <row r="634" spans="22:22" ht="15.75" customHeight="1" x14ac:dyDescent="0.25">
      <c r="V634" s="44"/>
    </row>
    <row r="635" spans="22:22" ht="15.75" customHeight="1" x14ac:dyDescent="0.25">
      <c r="V635" s="44"/>
    </row>
    <row r="636" spans="22:22" ht="15.75" customHeight="1" x14ac:dyDescent="0.25">
      <c r="V636" s="44"/>
    </row>
    <row r="637" spans="22:22" ht="15.75" customHeight="1" x14ac:dyDescent="0.25">
      <c r="V637" s="44"/>
    </row>
    <row r="638" spans="22:22" ht="15.75" customHeight="1" x14ac:dyDescent="0.25">
      <c r="V638" s="44"/>
    </row>
    <row r="639" spans="22:22" ht="15.75" customHeight="1" x14ac:dyDescent="0.25">
      <c r="V639" s="44"/>
    </row>
    <row r="640" spans="22:22" ht="15.75" customHeight="1" x14ac:dyDescent="0.25">
      <c r="V640" s="44"/>
    </row>
    <row r="641" spans="22:22" ht="15.75" customHeight="1" x14ac:dyDescent="0.25">
      <c r="V641" s="44"/>
    </row>
    <row r="642" spans="22:22" ht="15.75" customHeight="1" x14ac:dyDescent="0.25">
      <c r="V642" s="44"/>
    </row>
    <row r="643" spans="22:22" ht="15.75" customHeight="1" x14ac:dyDescent="0.25">
      <c r="V643" s="44"/>
    </row>
    <row r="644" spans="22:22" ht="15.75" customHeight="1" x14ac:dyDescent="0.25">
      <c r="V644" s="44"/>
    </row>
    <row r="645" spans="22:22" ht="15.75" customHeight="1" x14ac:dyDescent="0.25">
      <c r="V645" s="44"/>
    </row>
    <row r="646" spans="22:22" ht="15.75" customHeight="1" x14ac:dyDescent="0.25">
      <c r="V646" s="44"/>
    </row>
    <row r="647" spans="22:22" ht="15.75" customHeight="1" x14ac:dyDescent="0.25">
      <c r="V647" s="44"/>
    </row>
    <row r="648" spans="22:22" ht="15.75" customHeight="1" x14ac:dyDescent="0.25">
      <c r="V648" s="44"/>
    </row>
    <row r="649" spans="22:22" ht="15.75" customHeight="1" x14ac:dyDescent="0.25">
      <c r="V649" s="44"/>
    </row>
    <row r="650" spans="22:22" ht="15.75" customHeight="1" x14ac:dyDescent="0.25">
      <c r="V650" s="44"/>
    </row>
    <row r="651" spans="22:22" ht="15.75" customHeight="1" x14ac:dyDescent="0.25">
      <c r="V651" s="44"/>
    </row>
    <row r="652" spans="22:22" ht="15.75" customHeight="1" x14ac:dyDescent="0.25">
      <c r="V652" s="44"/>
    </row>
    <row r="653" spans="22:22" ht="15.75" customHeight="1" x14ac:dyDescent="0.25">
      <c r="V653" s="44"/>
    </row>
    <row r="654" spans="22:22" ht="15.75" customHeight="1" x14ac:dyDescent="0.25">
      <c r="V654" s="44"/>
    </row>
    <row r="655" spans="22:22" ht="15.75" customHeight="1" x14ac:dyDescent="0.25">
      <c r="V655" s="44"/>
    </row>
    <row r="656" spans="22:22" ht="15.75" customHeight="1" x14ac:dyDescent="0.25">
      <c r="V656" s="44"/>
    </row>
    <row r="657" spans="22:22" ht="15.75" customHeight="1" x14ac:dyDescent="0.25">
      <c r="V657" s="44"/>
    </row>
    <row r="658" spans="22:22" ht="15.75" customHeight="1" x14ac:dyDescent="0.25">
      <c r="V658" s="44"/>
    </row>
    <row r="659" spans="22:22" ht="15.75" customHeight="1" x14ac:dyDescent="0.25">
      <c r="V659" s="44"/>
    </row>
    <row r="660" spans="22:22" ht="15.75" customHeight="1" x14ac:dyDescent="0.25">
      <c r="V660" s="44"/>
    </row>
    <row r="661" spans="22:22" ht="15.75" customHeight="1" x14ac:dyDescent="0.25">
      <c r="V661" s="44"/>
    </row>
    <row r="662" spans="22:22" ht="15.75" customHeight="1" x14ac:dyDescent="0.25">
      <c r="V662" s="44"/>
    </row>
    <row r="663" spans="22:22" ht="15.75" customHeight="1" x14ac:dyDescent="0.25">
      <c r="V663" s="44"/>
    </row>
    <row r="664" spans="22:22" ht="15.75" customHeight="1" x14ac:dyDescent="0.25">
      <c r="V664" s="44"/>
    </row>
    <row r="665" spans="22:22" ht="15.75" customHeight="1" x14ac:dyDescent="0.25">
      <c r="V665" s="44"/>
    </row>
    <row r="666" spans="22:22" ht="15.75" customHeight="1" x14ac:dyDescent="0.25">
      <c r="V666" s="44"/>
    </row>
    <row r="667" spans="22:22" ht="15.75" customHeight="1" x14ac:dyDescent="0.25">
      <c r="V667" s="44"/>
    </row>
    <row r="668" spans="22:22" ht="15.75" customHeight="1" x14ac:dyDescent="0.25">
      <c r="V668" s="44"/>
    </row>
    <row r="669" spans="22:22" ht="15.75" customHeight="1" x14ac:dyDescent="0.25">
      <c r="V669" s="44"/>
    </row>
    <row r="670" spans="22:22" ht="15.75" customHeight="1" x14ac:dyDescent="0.25">
      <c r="V670" s="44"/>
    </row>
    <row r="671" spans="22:22" ht="15.75" customHeight="1" x14ac:dyDescent="0.25">
      <c r="V671" s="44"/>
    </row>
    <row r="672" spans="22:22" ht="15.75" customHeight="1" x14ac:dyDescent="0.25">
      <c r="V672" s="44"/>
    </row>
    <row r="673" spans="22:22" ht="15.75" customHeight="1" x14ac:dyDescent="0.25">
      <c r="V673" s="44"/>
    </row>
    <row r="674" spans="22:22" ht="15.75" customHeight="1" x14ac:dyDescent="0.25">
      <c r="V674" s="44"/>
    </row>
    <row r="675" spans="22:22" ht="15.75" customHeight="1" x14ac:dyDescent="0.25">
      <c r="V675" s="44"/>
    </row>
    <row r="676" spans="22:22" ht="15.75" customHeight="1" x14ac:dyDescent="0.25">
      <c r="V676" s="44"/>
    </row>
    <row r="677" spans="22:22" ht="15.75" customHeight="1" x14ac:dyDescent="0.25">
      <c r="V677" s="44"/>
    </row>
    <row r="678" spans="22:22" ht="15.75" customHeight="1" x14ac:dyDescent="0.25">
      <c r="V678" s="44"/>
    </row>
    <row r="679" spans="22:22" ht="15.75" customHeight="1" x14ac:dyDescent="0.25">
      <c r="V679" s="44"/>
    </row>
    <row r="680" spans="22:22" ht="15.75" customHeight="1" x14ac:dyDescent="0.25">
      <c r="V680" s="44"/>
    </row>
    <row r="681" spans="22:22" ht="15.75" customHeight="1" x14ac:dyDescent="0.25">
      <c r="V681" s="44"/>
    </row>
    <row r="682" spans="22:22" ht="15.75" customHeight="1" x14ac:dyDescent="0.25">
      <c r="V682" s="44"/>
    </row>
    <row r="683" spans="22:22" ht="15.75" customHeight="1" x14ac:dyDescent="0.25">
      <c r="V683" s="44"/>
    </row>
    <row r="684" spans="22:22" ht="15.75" customHeight="1" x14ac:dyDescent="0.25">
      <c r="V684" s="44"/>
    </row>
    <row r="685" spans="22:22" ht="15.75" customHeight="1" x14ac:dyDescent="0.25">
      <c r="V685" s="44"/>
    </row>
    <row r="686" spans="22:22" ht="15.75" customHeight="1" x14ac:dyDescent="0.25">
      <c r="V686" s="44"/>
    </row>
    <row r="687" spans="22:22" ht="15.75" customHeight="1" x14ac:dyDescent="0.25">
      <c r="V687" s="44"/>
    </row>
    <row r="688" spans="22:22" ht="15.75" customHeight="1" x14ac:dyDescent="0.25">
      <c r="V688" s="44"/>
    </row>
    <row r="689" spans="22:22" ht="15.75" customHeight="1" x14ac:dyDescent="0.25">
      <c r="V689" s="44"/>
    </row>
    <row r="690" spans="22:22" ht="15.75" customHeight="1" x14ac:dyDescent="0.25">
      <c r="V690" s="44"/>
    </row>
    <row r="691" spans="22:22" ht="15.75" customHeight="1" x14ac:dyDescent="0.25">
      <c r="V691" s="44"/>
    </row>
    <row r="692" spans="22:22" ht="15.75" customHeight="1" x14ac:dyDescent="0.25">
      <c r="V692" s="44"/>
    </row>
    <row r="693" spans="22:22" ht="15.75" customHeight="1" x14ac:dyDescent="0.25">
      <c r="V693" s="44"/>
    </row>
    <row r="694" spans="22:22" ht="15.75" customHeight="1" x14ac:dyDescent="0.25">
      <c r="V694" s="44"/>
    </row>
    <row r="695" spans="22:22" ht="15.75" customHeight="1" x14ac:dyDescent="0.25">
      <c r="V695" s="44"/>
    </row>
    <row r="696" spans="22:22" ht="15.75" customHeight="1" x14ac:dyDescent="0.25">
      <c r="V696" s="44"/>
    </row>
    <row r="697" spans="22:22" ht="15.75" customHeight="1" x14ac:dyDescent="0.25">
      <c r="V697" s="44"/>
    </row>
    <row r="698" spans="22:22" ht="15.75" customHeight="1" x14ac:dyDescent="0.25">
      <c r="V698" s="44"/>
    </row>
    <row r="699" spans="22:22" ht="15.75" customHeight="1" x14ac:dyDescent="0.25">
      <c r="V699" s="44"/>
    </row>
    <row r="700" spans="22:22" ht="15.75" customHeight="1" x14ac:dyDescent="0.25">
      <c r="V700" s="44"/>
    </row>
    <row r="701" spans="22:22" ht="15.75" customHeight="1" x14ac:dyDescent="0.25">
      <c r="V701" s="44"/>
    </row>
    <row r="702" spans="22:22" ht="15.75" customHeight="1" x14ac:dyDescent="0.25">
      <c r="V702" s="44"/>
    </row>
    <row r="703" spans="22:22" ht="15.75" customHeight="1" x14ac:dyDescent="0.25">
      <c r="V703" s="44"/>
    </row>
    <row r="704" spans="22:22" ht="15.75" customHeight="1" x14ac:dyDescent="0.25">
      <c r="V704" s="44"/>
    </row>
    <row r="705" spans="22:22" ht="15.75" customHeight="1" x14ac:dyDescent="0.25">
      <c r="V705" s="44"/>
    </row>
    <row r="706" spans="22:22" ht="15.75" customHeight="1" x14ac:dyDescent="0.25">
      <c r="V706" s="44"/>
    </row>
    <row r="707" spans="22:22" ht="15.75" customHeight="1" x14ac:dyDescent="0.25">
      <c r="V707" s="44"/>
    </row>
    <row r="708" spans="22:22" ht="15.75" customHeight="1" x14ac:dyDescent="0.25">
      <c r="V708" s="44"/>
    </row>
    <row r="709" spans="22:22" ht="15.75" customHeight="1" x14ac:dyDescent="0.25">
      <c r="V709" s="44"/>
    </row>
    <row r="710" spans="22:22" ht="15.75" customHeight="1" x14ac:dyDescent="0.25">
      <c r="V710" s="44"/>
    </row>
    <row r="711" spans="22:22" ht="15.75" customHeight="1" x14ac:dyDescent="0.25">
      <c r="V711" s="44"/>
    </row>
    <row r="712" spans="22:22" ht="15.75" customHeight="1" x14ac:dyDescent="0.25">
      <c r="V712" s="44"/>
    </row>
    <row r="713" spans="22:22" ht="15.75" customHeight="1" x14ac:dyDescent="0.25">
      <c r="V713" s="44"/>
    </row>
    <row r="714" spans="22:22" ht="15.75" customHeight="1" x14ac:dyDescent="0.25">
      <c r="V714" s="44"/>
    </row>
    <row r="715" spans="22:22" ht="15.75" customHeight="1" x14ac:dyDescent="0.25">
      <c r="V715" s="44"/>
    </row>
    <row r="716" spans="22:22" ht="15.75" customHeight="1" x14ac:dyDescent="0.25">
      <c r="V716" s="44"/>
    </row>
    <row r="717" spans="22:22" ht="15.75" customHeight="1" x14ac:dyDescent="0.25">
      <c r="V717" s="44"/>
    </row>
    <row r="718" spans="22:22" ht="15.75" customHeight="1" x14ac:dyDescent="0.25">
      <c r="V718" s="44"/>
    </row>
    <row r="719" spans="22:22" ht="15.75" customHeight="1" x14ac:dyDescent="0.25">
      <c r="V719" s="44"/>
    </row>
    <row r="720" spans="22:22" ht="15.75" customHeight="1" x14ac:dyDescent="0.25">
      <c r="V720" s="44"/>
    </row>
    <row r="721" spans="22:22" ht="15.75" customHeight="1" x14ac:dyDescent="0.25">
      <c r="V721" s="44"/>
    </row>
    <row r="722" spans="22:22" ht="15.75" customHeight="1" x14ac:dyDescent="0.25">
      <c r="V722" s="44"/>
    </row>
    <row r="723" spans="22:22" ht="15.75" customHeight="1" x14ac:dyDescent="0.25">
      <c r="V723" s="44"/>
    </row>
    <row r="724" spans="22:22" ht="15.75" customHeight="1" x14ac:dyDescent="0.25">
      <c r="V724" s="44"/>
    </row>
    <row r="725" spans="22:22" ht="15.75" customHeight="1" x14ac:dyDescent="0.25">
      <c r="V725" s="44"/>
    </row>
    <row r="726" spans="22:22" ht="15.75" customHeight="1" x14ac:dyDescent="0.25">
      <c r="V726" s="44"/>
    </row>
    <row r="727" spans="22:22" ht="15.75" customHeight="1" x14ac:dyDescent="0.25">
      <c r="V727" s="44"/>
    </row>
    <row r="728" spans="22:22" ht="15.75" customHeight="1" x14ac:dyDescent="0.25">
      <c r="V728" s="44"/>
    </row>
    <row r="729" spans="22:22" ht="15.75" customHeight="1" x14ac:dyDescent="0.25">
      <c r="V729" s="44"/>
    </row>
    <row r="730" spans="22:22" ht="15.75" customHeight="1" x14ac:dyDescent="0.25">
      <c r="V730" s="44"/>
    </row>
    <row r="731" spans="22:22" ht="15.75" customHeight="1" x14ac:dyDescent="0.25">
      <c r="V731" s="44"/>
    </row>
    <row r="732" spans="22:22" ht="15.75" customHeight="1" x14ac:dyDescent="0.25">
      <c r="V732" s="44"/>
    </row>
    <row r="733" spans="22:22" ht="15.75" customHeight="1" x14ac:dyDescent="0.25">
      <c r="V733" s="44"/>
    </row>
    <row r="734" spans="22:22" ht="15.75" customHeight="1" x14ac:dyDescent="0.25">
      <c r="V734" s="44"/>
    </row>
    <row r="735" spans="22:22" ht="15.75" customHeight="1" x14ac:dyDescent="0.25">
      <c r="V735" s="44"/>
    </row>
    <row r="736" spans="22:22" ht="15.75" customHeight="1" x14ac:dyDescent="0.25">
      <c r="V736" s="44"/>
    </row>
    <row r="737" spans="22:22" ht="15.75" customHeight="1" x14ac:dyDescent="0.25">
      <c r="V737" s="44"/>
    </row>
    <row r="738" spans="22:22" ht="15.75" customHeight="1" x14ac:dyDescent="0.25">
      <c r="V738" s="44"/>
    </row>
    <row r="739" spans="22:22" ht="15.75" customHeight="1" x14ac:dyDescent="0.25">
      <c r="V739" s="44"/>
    </row>
    <row r="740" spans="22:22" ht="15.75" customHeight="1" x14ac:dyDescent="0.25">
      <c r="V740" s="44"/>
    </row>
    <row r="741" spans="22:22" ht="15.75" customHeight="1" x14ac:dyDescent="0.25">
      <c r="V741" s="44"/>
    </row>
    <row r="742" spans="22:22" ht="15.75" customHeight="1" x14ac:dyDescent="0.25">
      <c r="V742" s="44"/>
    </row>
    <row r="743" spans="22:22" ht="15.75" customHeight="1" x14ac:dyDescent="0.25">
      <c r="V743" s="44"/>
    </row>
    <row r="744" spans="22:22" ht="15.75" customHeight="1" x14ac:dyDescent="0.25">
      <c r="V744" s="44"/>
    </row>
    <row r="745" spans="22:22" ht="15.75" customHeight="1" x14ac:dyDescent="0.25">
      <c r="V745" s="44"/>
    </row>
    <row r="746" spans="22:22" ht="15.75" customHeight="1" x14ac:dyDescent="0.25">
      <c r="V746" s="44"/>
    </row>
    <row r="747" spans="22:22" ht="15.75" customHeight="1" x14ac:dyDescent="0.25">
      <c r="V747" s="44"/>
    </row>
    <row r="748" spans="22:22" ht="15.75" customHeight="1" x14ac:dyDescent="0.25">
      <c r="V748" s="44"/>
    </row>
    <row r="749" spans="22:22" ht="15.75" customHeight="1" x14ac:dyDescent="0.25">
      <c r="V749" s="44"/>
    </row>
    <row r="750" spans="22:22" ht="15.75" customHeight="1" x14ac:dyDescent="0.25">
      <c r="V750" s="44"/>
    </row>
    <row r="751" spans="22:22" ht="15.75" customHeight="1" x14ac:dyDescent="0.25">
      <c r="V751" s="44"/>
    </row>
    <row r="752" spans="22:22" ht="15.75" customHeight="1" x14ac:dyDescent="0.25">
      <c r="V752" s="44"/>
    </row>
    <row r="753" spans="22:22" ht="15.75" customHeight="1" x14ac:dyDescent="0.25">
      <c r="V753" s="44"/>
    </row>
    <row r="754" spans="22:22" ht="15.75" customHeight="1" x14ac:dyDescent="0.25">
      <c r="V754" s="44"/>
    </row>
    <row r="755" spans="22:22" ht="15.75" customHeight="1" x14ac:dyDescent="0.25">
      <c r="V755" s="44"/>
    </row>
    <row r="756" spans="22:22" ht="15.75" customHeight="1" x14ac:dyDescent="0.25">
      <c r="V756" s="44"/>
    </row>
    <row r="757" spans="22:22" ht="15.75" customHeight="1" x14ac:dyDescent="0.25">
      <c r="V757" s="44"/>
    </row>
    <row r="758" spans="22:22" ht="15.75" customHeight="1" x14ac:dyDescent="0.25">
      <c r="V758" s="44"/>
    </row>
    <row r="759" spans="22:22" ht="15.75" customHeight="1" x14ac:dyDescent="0.25">
      <c r="V759" s="44"/>
    </row>
    <row r="760" spans="22:22" ht="15.75" customHeight="1" x14ac:dyDescent="0.25">
      <c r="V760" s="44"/>
    </row>
    <row r="761" spans="22:22" ht="15.75" customHeight="1" x14ac:dyDescent="0.25">
      <c r="V761" s="44"/>
    </row>
    <row r="762" spans="22:22" ht="15.75" customHeight="1" x14ac:dyDescent="0.25">
      <c r="V762" s="44"/>
    </row>
    <row r="763" spans="22:22" ht="15.75" customHeight="1" x14ac:dyDescent="0.25">
      <c r="V763" s="44"/>
    </row>
    <row r="764" spans="22:22" ht="15" customHeight="1" x14ac:dyDescent="0.25">
      <c r="V764" s="44"/>
    </row>
    <row r="765" spans="22:22" ht="15" customHeight="1" x14ac:dyDescent="0.25">
      <c r="V765" s="44"/>
    </row>
    <row r="766" spans="22:22" ht="15" customHeight="1" x14ac:dyDescent="0.25">
      <c r="V766" s="44"/>
    </row>
    <row r="767" spans="22:22" ht="15" customHeight="1" x14ac:dyDescent="0.25">
      <c r="V767" s="44"/>
    </row>
    <row r="768" spans="22:22" ht="15" customHeight="1" x14ac:dyDescent="0.25">
      <c r="V768" s="44"/>
    </row>
    <row r="769" spans="22:22" ht="15" customHeight="1" x14ac:dyDescent="0.25">
      <c r="V769" s="44"/>
    </row>
    <row r="770" spans="22:22" ht="15" customHeight="1" x14ac:dyDescent="0.25">
      <c r="V770" s="44"/>
    </row>
    <row r="771" spans="22:22" ht="15" customHeight="1" x14ac:dyDescent="0.25">
      <c r="V771" s="44"/>
    </row>
    <row r="772" spans="22:22" ht="15" customHeight="1" x14ac:dyDescent="0.25">
      <c r="V772" s="44"/>
    </row>
    <row r="773" spans="22:22" ht="15" customHeight="1" x14ac:dyDescent="0.25">
      <c r="V773" s="44"/>
    </row>
    <row r="774" spans="22:22" ht="15" customHeight="1" x14ac:dyDescent="0.25">
      <c r="V774" s="44"/>
    </row>
    <row r="775" spans="22:22" ht="15" customHeight="1" x14ac:dyDescent="0.25">
      <c r="V775" s="44"/>
    </row>
    <row r="776" spans="22:22" ht="15" customHeight="1" x14ac:dyDescent="0.25">
      <c r="V776" s="44"/>
    </row>
  </sheetData>
  <sheetProtection algorithmName="SHA-512" hashValue="48kMzxJAjEnq0QwBwzOECyiSFn+I6UIdecB3m+WD1m7D4U9BSrzIjIBzYyVQbAgkLKWQv+Uin/JP5/pQ0uTtNw==" saltValue="NMko763Pu08QXJT+isFQMg==" spinCount="100000" sheet="1" objects="1" scenarios="1"/>
  <mergeCells count="3">
    <mergeCell ref="E3:H3"/>
    <mergeCell ref="F26:H26"/>
    <mergeCell ref="F27:H27"/>
  </mergeCells>
  <pageMargins left="0.25" right="0.25" top="0.75" bottom="0.75" header="0.3" footer="0.3"/>
  <pageSetup paperSize="9" scale="51" orientation="landscape" r:id="rId1"/>
  <ignoredErrors>
    <ignoredError sqref="P2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14" sqref="B14"/>
    </sheetView>
  </sheetViews>
  <sheetFormatPr defaultColWidth="14.42578125" defaultRowHeight="15" customHeight="1" x14ac:dyDescent="0.25"/>
  <cols>
    <col min="1" max="1" width="3.85546875" customWidth="1"/>
    <col min="2" max="2" width="39.85546875" customWidth="1"/>
    <col min="3" max="3" width="13.140625" customWidth="1"/>
    <col min="4" max="4" width="14" customWidth="1"/>
    <col min="5" max="5" width="12.7109375" customWidth="1"/>
    <col min="6" max="6" width="18.140625" customWidth="1"/>
    <col min="7" max="26" width="8.7109375" customWidth="1"/>
  </cols>
  <sheetData>
    <row r="1" spans="1:26" x14ac:dyDescent="0.25">
      <c r="A1" s="37"/>
      <c r="B1" s="205" t="s">
        <v>99</v>
      </c>
      <c r="C1" s="37"/>
      <c r="D1" s="38"/>
      <c r="E1" s="39"/>
      <c r="F1" s="37" t="s">
        <v>0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5.75" thickBot="1" x14ac:dyDescent="0.3">
      <c r="A2" s="37"/>
      <c r="B2" s="37"/>
      <c r="C2" s="37"/>
      <c r="D2" s="38"/>
      <c r="E2" s="39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5" customHeight="1" x14ac:dyDescent="0.25">
      <c r="B3" s="106" t="s">
        <v>94</v>
      </c>
      <c r="C3" s="107" t="s">
        <v>1</v>
      </c>
      <c r="D3" s="107">
        <v>338.7</v>
      </c>
      <c r="E3" s="108"/>
      <c r="F3" s="337" t="s">
        <v>218</v>
      </c>
    </row>
    <row r="4" spans="1:26" x14ac:dyDescent="0.25">
      <c r="A4" s="37"/>
      <c r="B4" s="109" t="s">
        <v>44</v>
      </c>
      <c r="C4" s="37"/>
      <c r="D4" s="122">
        <v>208</v>
      </c>
      <c r="E4" s="37"/>
      <c r="F4" s="110" t="s">
        <v>218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x14ac:dyDescent="0.25">
      <c r="A5" s="37"/>
      <c r="B5" s="109"/>
      <c r="C5" s="37"/>
      <c r="D5" s="122"/>
      <c r="E5" s="37"/>
      <c r="F5" s="110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45" x14ac:dyDescent="0.25">
      <c r="A6" s="37"/>
      <c r="B6" s="484" t="s">
        <v>241</v>
      </c>
      <c r="C6" s="262">
        <f>D3*0.2</f>
        <v>67.739999999999995</v>
      </c>
      <c r="F6" s="111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x14ac:dyDescent="0.25">
      <c r="A7" s="37"/>
      <c r="B7" s="109" t="s">
        <v>45</v>
      </c>
      <c r="C7" s="263" t="s">
        <v>0</v>
      </c>
      <c r="D7" s="340">
        <v>0.22500000000000001</v>
      </c>
      <c r="E7" s="340">
        <v>0.47499999999999998</v>
      </c>
      <c r="F7" s="264">
        <v>0.3</v>
      </c>
      <c r="G7" s="41"/>
      <c r="H7" s="41"/>
      <c r="I7" s="41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30" x14ac:dyDescent="0.25">
      <c r="A8" s="37"/>
      <c r="B8" s="484" t="s">
        <v>179</v>
      </c>
      <c r="C8" s="289" t="s">
        <v>0</v>
      </c>
      <c r="D8" s="290" t="s">
        <v>180</v>
      </c>
      <c r="E8" s="291" t="s">
        <v>216</v>
      </c>
      <c r="F8" s="341" t="s">
        <v>217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x14ac:dyDescent="0.25">
      <c r="A9" s="37"/>
      <c r="B9" s="109" t="s">
        <v>95</v>
      </c>
      <c r="C9" s="265" t="s">
        <v>0</v>
      </c>
      <c r="D9" s="265">
        <f>C6*D7</f>
        <v>15.241499999999998</v>
      </c>
      <c r="E9" s="265">
        <f>C6*E7</f>
        <v>32.176499999999997</v>
      </c>
      <c r="F9" s="266">
        <f>C6*F7</f>
        <v>20.321999999999999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5.75" thickBot="1" x14ac:dyDescent="0.3">
      <c r="A10" s="37"/>
      <c r="B10" s="112" t="s">
        <v>155</v>
      </c>
      <c r="C10" s="88"/>
      <c r="D10" s="88"/>
      <c r="E10" s="88"/>
      <c r="F10" s="444">
        <f>SUM(D9:F9)</f>
        <v>67.739999999999995</v>
      </c>
      <c r="G10" s="41"/>
      <c r="H10" s="41"/>
      <c r="I10" s="41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x14ac:dyDescent="0.25">
      <c r="C11" s="101" t="s">
        <v>0</v>
      </c>
    </row>
    <row r="12" spans="1:26" x14ac:dyDescent="0.25">
      <c r="B12" s="40" t="s">
        <v>0</v>
      </c>
      <c r="C12" s="38"/>
      <c r="D12" s="38"/>
      <c r="E12" s="141" t="s">
        <v>0</v>
      </c>
    </row>
    <row r="13" spans="1:26" x14ac:dyDescent="0.25"/>
    <row r="14" spans="1:26" x14ac:dyDescent="0.25">
      <c r="D14" s="24"/>
    </row>
    <row r="15" spans="1:26" x14ac:dyDescent="0.25">
      <c r="D15" s="24"/>
    </row>
    <row r="16" spans="1:26" x14ac:dyDescent="0.25">
      <c r="D16" s="24"/>
    </row>
    <row r="17" spans="4:4" x14ac:dyDescent="0.25">
      <c r="D17" s="24"/>
    </row>
    <row r="18" spans="4:4" x14ac:dyDescent="0.25">
      <c r="D18" s="24"/>
    </row>
    <row r="19" spans="4:4" x14ac:dyDescent="0.25">
      <c r="D19" s="24"/>
    </row>
    <row r="20" spans="4:4" x14ac:dyDescent="0.25">
      <c r="D20" s="24"/>
    </row>
    <row r="21" spans="4:4" ht="15.75" customHeight="1" x14ac:dyDescent="0.25">
      <c r="D21" s="24"/>
    </row>
    <row r="22" spans="4:4" ht="15.75" customHeight="1" x14ac:dyDescent="0.25">
      <c r="D22" s="24"/>
    </row>
    <row r="23" spans="4:4" ht="15.75" customHeight="1" x14ac:dyDescent="0.25">
      <c r="D23" s="24"/>
    </row>
    <row r="24" spans="4:4" ht="15.75" customHeight="1" x14ac:dyDescent="0.25">
      <c r="D24" s="24"/>
    </row>
    <row r="25" spans="4:4" ht="15.75" customHeight="1" x14ac:dyDescent="0.25">
      <c r="D25" s="24"/>
    </row>
    <row r="26" spans="4:4" ht="15.75" customHeight="1" x14ac:dyDescent="0.25">
      <c r="D26" s="24"/>
    </row>
    <row r="27" spans="4:4" ht="15.75" customHeight="1" x14ac:dyDescent="0.25">
      <c r="D27" s="24"/>
    </row>
    <row r="28" spans="4:4" ht="15.75" customHeight="1" x14ac:dyDescent="0.25">
      <c r="D28" s="24"/>
    </row>
    <row r="29" spans="4:4" ht="15.75" customHeight="1" x14ac:dyDescent="0.25">
      <c r="D29" s="24"/>
    </row>
    <row r="30" spans="4:4" ht="15.75" customHeight="1" x14ac:dyDescent="0.25">
      <c r="D30" s="24"/>
    </row>
    <row r="31" spans="4:4" ht="15.75" customHeight="1" x14ac:dyDescent="0.25">
      <c r="D31" s="24"/>
    </row>
    <row r="32" spans="4:4" ht="15.75" customHeight="1" x14ac:dyDescent="0.25">
      <c r="D32" s="24"/>
    </row>
    <row r="33" spans="4:4" ht="15.75" customHeight="1" x14ac:dyDescent="0.25">
      <c r="D33" s="24"/>
    </row>
    <row r="34" spans="4:4" ht="15.75" customHeight="1" x14ac:dyDescent="0.25">
      <c r="D34" s="24"/>
    </row>
    <row r="35" spans="4:4" ht="15.75" customHeight="1" x14ac:dyDescent="0.25">
      <c r="D35" s="24"/>
    </row>
    <row r="36" spans="4:4" ht="15.75" customHeight="1" x14ac:dyDescent="0.25">
      <c r="D36" s="24"/>
    </row>
    <row r="37" spans="4:4" ht="15.75" customHeight="1" x14ac:dyDescent="0.25">
      <c r="D37" s="24"/>
    </row>
    <row r="38" spans="4:4" ht="15.75" customHeight="1" x14ac:dyDescent="0.25">
      <c r="D38" s="24"/>
    </row>
    <row r="39" spans="4:4" ht="15.75" customHeight="1" x14ac:dyDescent="0.25">
      <c r="D39" s="24"/>
    </row>
    <row r="40" spans="4:4" ht="15.75" customHeight="1" x14ac:dyDescent="0.25">
      <c r="D40" s="24"/>
    </row>
    <row r="41" spans="4:4" ht="15.75" customHeight="1" x14ac:dyDescent="0.25">
      <c r="D41" s="24"/>
    </row>
    <row r="42" spans="4:4" ht="15.75" customHeight="1" x14ac:dyDescent="0.25">
      <c r="D42" s="24"/>
    </row>
    <row r="43" spans="4:4" ht="15.75" customHeight="1" x14ac:dyDescent="0.25">
      <c r="D43" s="24"/>
    </row>
    <row r="44" spans="4:4" ht="15.75" customHeight="1" x14ac:dyDescent="0.25">
      <c r="D44" s="24"/>
    </row>
    <row r="45" spans="4:4" ht="15.75" customHeight="1" x14ac:dyDescent="0.25">
      <c r="D45" s="24"/>
    </row>
    <row r="46" spans="4:4" ht="15.75" customHeight="1" x14ac:dyDescent="0.25">
      <c r="D46" s="24"/>
    </row>
    <row r="47" spans="4:4" ht="15.75" customHeight="1" x14ac:dyDescent="0.25">
      <c r="D47" s="24"/>
    </row>
    <row r="48" spans="4:4" ht="15.75" customHeight="1" x14ac:dyDescent="0.25">
      <c r="D48" s="24"/>
    </row>
    <row r="49" spans="4:4" ht="15.75" customHeight="1" x14ac:dyDescent="0.25">
      <c r="D49" s="24"/>
    </row>
    <row r="50" spans="4:4" ht="15.75" customHeight="1" x14ac:dyDescent="0.25">
      <c r="D50" s="24"/>
    </row>
    <row r="51" spans="4:4" ht="15.75" customHeight="1" x14ac:dyDescent="0.25">
      <c r="D51" s="24"/>
    </row>
    <row r="52" spans="4:4" ht="15.75" customHeight="1" x14ac:dyDescent="0.25">
      <c r="D52" s="24"/>
    </row>
    <row r="53" spans="4:4" ht="15.75" customHeight="1" x14ac:dyDescent="0.25">
      <c r="D53" s="24"/>
    </row>
    <row r="54" spans="4:4" ht="15.75" customHeight="1" x14ac:dyDescent="0.25">
      <c r="D54" s="24"/>
    </row>
    <row r="55" spans="4:4" ht="15.75" customHeight="1" x14ac:dyDescent="0.25">
      <c r="D55" s="24"/>
    </row>
    <row r="56" spans="4:4" ht="15.75" customHeight="1" x14ac:dyDescent="0.25">
      <c r="D56" s="24"/>
    </row>
    <row r="57" spans="4:4" ht="15.75" customHeight="1" x14ac:dyDescent="0.25">
      <c r="D57" s="24"/>
    </row>
    <row r="58" spans="4:4" ht="15.75" customHeight="1" x14ac:dyDescent="0.25">
      <c r="D58" s="24"/>
    </row>
    <row r="59" spans="4:4" ht="15.75" customHeight="1" x14ac:dyDescent="0.25">
      <c r="D59" s="24"/>
    </row>
    <row r="60" spans="4:4" ht="15.75" customHeight="1" x14ac:dyDescent="0.25">
      <c r="D60" s="24"/>
    </row>
    <row r="61" spans="4:4" ht="15.75" customHeight="1" x14ac:dyDescent="0.25">
      <c r="D61" s="24"/>
    </row>
    <row r="62" spans="4:4" ht="15.75" customHeight="1" x14ac:dyDescent="0.25">
      <c r="D62" s="24"/>
    </row>
    <row r="63" spans="4:4" ht="15.75" customHeight="1" x14ac:dyDescent="0.25">
      <c r="D63" s="24"/>
    </row>
    <row r="64" spans="4:4" ht="15.75" customHeight="1" x14ac:dyDescent="0.25">
      <c r="D64" s="24"/>
    </row>
    <row r="65" spans="4:4" ht="15.75" customHeight="1" x14ac:dyDescent="0.25">
      <c r="D65" s="24"/>
    </row>
    <row r="66" spans="4:4" ht="15.75" customHeight="1" x14ac:dyDescent="0.25">
      <c r="D66" s="24"/>
    </row>
    <row r="67" spans="4:4" ht="15.75" customHeight="1" x14ac:dyDescent="0.25">
      <c r="D67" s="24"/>
    </row>
    <row r="68" spans="4:4" ht="15.75" customHeight="1" x14ac:dyDescent="0.25">
      <c r="D68" s="24"/>
    </row>
    <row r="69" spans="4:4" ht="15.75" customHeight="1" x14ac:dyDescent="0.25">
      <c r="D69" s="24"/>
    </row>
    <row r="70" spans="4:4" ht="15.75" customHeight="1" x14ac:dyDescent="0.25">
      <c r="D70" s="24"/>
    </row>
    <row r="71" spans="4:4" ht="15.75" customHeight="1" x14ac:dyDescent="0.25">
      <c r="D71" s="24"/>
    </row>
    <row r="72" spans="4:4" ht="15.75" customHeight="1" x14ac:dyDescent="0.25">
      <c r="D72" s="24"/>
    </row>
    <row r="73" spans="4:4" ht="15.75" customHeight="1" x14ac:dyDescent="0.25">
      <c r="D73" s="24"/>
    </row>
    <row r="74" spans="4:4" ht="15.75" customHeight="1" x14ac:dyDescent="0.25">
      <c r="D74" s="24"/>
    </row>
    <row r="75" spans="4:4" ht="15.75" customHeight="1" x14ac:dyDescent="0.25">
      <c r="D75" s="24"/>
    </row>
    <row r="76" spans="4:4" ht="15.75" customHeight="1" x14ac:dyDescent="0.25">
      <c r="D76" s="24"/>
    </row>
    <row r="77" spans="4:4" ht="15.75" customHeight="1" x14ac:dyDescent="0.25">
      <c r="D77" s="24"/>
    </row>
    <row r="78" spans="4:4" ht="15.75" customHeight="1" x14ac:dyDescent="0.25">
      <c r="D78" s="24"/>
    </row>
    <row r="79" spans="4:4" ht="15.75" customHeight="1" x14ac:dyDescent="0.25">
      <c r="D79" s="24"/>
    </row>
    <row r="80" spans="4:4" ht="15.75" customHeight="1" x14ac:dyDescent="0.25">
      <c r="D80" s="24"/>
    </row>
    <row r="81" spans="4:4" ht="15.75" customHeight="1" x14ac:dyDescent="0.25">
      <c r="D81" s="24"/>
    </row>
    <row r="82" spans="4:4" ht="15.75" customHeight="1" x14ac:dyDescent="0.25">
      <c r="D82" s="24"/>
    </row>
    <row r="83" spans="4:4" ht="15.75" customHeight="1" x14ac:dyDescent="0.25">
      <c r="D83" s="24"/>
    </row>
    <row r="84" spans="4:4" ht="15.75" customHeight="1" x14ac:dyDescent="0.25">
      <c r="D84" s="24"/>
    </row>
    <row r="85" spans="4:4" ht="15.75" customHeight="1" x14ac:dyDescent="0.25">
      <c r="D85" s="24"/>
    </row>
    <row r="86" spans="4:4" ht="15.75" customHeight="1" x14ac:dyDescent="0.25">
      <c r="D86" s="24"/>
    </row>
    <row r="87" spans="4:4" ht="15.75" customHeight="1" x14ac:dyDescent="0.25">
      <c r="D87" s="24"/>
    </row>
    <row r="88" spans="4:4" ht="15.75" customHeight="1" x14ac:dyDescent="0.25">
      <c r="D88" s="24"/>
    </row>
    <row r="89" spans="4:4" ht="15.75" customHeight="1" x14ac:dyDescent="0.25">
      <c r="D89" s="24"/>
    </row>
    <row r="90" spans="4:4" ht="15.75" customHeight="1" x14ac:dyDescent="0.25">
      <c r="D90" s="24"/>
    </row>
    <row r="91" spans="4:4" ht="15.75" customHeight="1" x14ac:dyDescent="0.25">
      <c r="D91" s="24"/>
    </row>
    <row r="92" spans="4:4" ht="15.75" customHeight="1" x14ac:dyDescent="0.25">
      <c r="D92" s="24"/>
    </row>
    <row r="93" spans="4:4" ht="15.75" customHeight="1" x14ac:dyDescent="0.25">
      <c r="D93" s="24"/>
    </row>
    <row r="94" spans="4:4" ht="15.75" customHeight="1" x14ac:dyDescent="0.25">
      <c r="D94" s="24"/>
    </row>
    <row r="95" spans="4:4" ht="15.75" customHeight="1" x14ac:dyDescent="0.25">
      <c r="D95" s="24"/>
    </row>
    <row r="96" spans="4:4" ht="15.75" customHeight="1" x14ac:dyDescent="0.25">
      <c r="D96" s="24"/>
    </row>
    <row r="97" spans="4:4" ht="15.75" customHeight="1" x14ac:dyDescent="0.25">
      <c r="D97" s="24"/>
    </row>
    <row r="98" spans="4:4" ht="15.75" customHeight="1" x14ac:dyDescent="0.25">
      <c r="D98" s="24"/>
    </row>
    <row r="99" spans="4:4" ht="15.75" customHeight="1" x14ac:dyDescent="0.25">
      <c r="D99" s="24"/>
    </row>
    <row r="100" spans="4:4" ht="15.75" customHeight="1" x14ac:dyDescent="0.25">
      <c r="D100" s="24"/>
    </row>
    <row r="101" spans="4:4" ht="15.75" customHeight="1" x14ac:dyDescent="0.25">
      <c r="D101" s="24"/>
    </row>
    <row r="102" spans="4:4" ht="15.75" customHeight="1" x14ac:dyDescent="0.25">
      <c r="D102" s="24"/>
    </row>
    <row r="103" spans="4:4" ht="15.75" customHeight="1" x14ac:dyDescent="0.25">
      <c r="D103" s="24"/>
    </row>
    <row r="104" spans="4:4" ht="15.75" customHeight="1" x14ac:dyDescent="0.25">
      <c r="D104" s="24"/>
    </row>
    <row r="105" spans="4:4" ht="15.75" customHeight="1" x14ac:dyDescent="0.25">
      <c r="D105" s="24"/>
    </row>
    <row r="106" spans="4:4" ht="15.75" customHeight="1" x14ac:dyDescent="0.25">
      <c r="D106" s="24"/>
    </row>
    <row r="107" spans="4:4" ht="15.75" customHeight="1" x14ac:dyDescent="0.25">
      <c r="D107" s="24"/>
    </row>
    <row r="108" spans="4:4" ht="15.75" customHeight="1" x14ac:dyDescent="0.25">
      <c r="D108" s="24"/>
    </row>
    <row r="109" spans="4:4" ht="15.75" customHeight="1" x14ac:dyDescent="0.25">
      <c r="D109" s="24"/>
    </row>
    <row r="110" spans="4:4" ht="15.75" customHeight="1" x14ac:dyDescent="0.25">
      <c r="D110" s="24"/>
    </row>
    <row r="111" spans="4:4" ht="15.75" customHeight="1" x14ac:dyDescent="0.25">
      <c r="D111" s="24"/>
    </row>
    <row r="112" spans="4:4" ht="15.75" customHeight="1" x14ac:dyDescent="0.25">
      <c r="D112" s="24"/>
    </row>
    <row r="113" spans="4:4" ht="15.75" customHeight="1" x14ac:dyDescent="0.25">
      <c r="D113" s="24"/>
    </row>
    <row r="114" spans="4:4" ht="15.75" customHeight="1" x14ac:dyDescent="0.25">
      <c r="D114" s="24"/>
    </row>
    <row r="115" spans="4:4" ht="15.75" customHeight="1" x14ac:dyDescent="0.25">
      <c r="D115" s="24"/>
    </row>
    <row r="116" spans="4:4" ht="15.75" customHeight="1" x14ac:dyDescent="0.25">
      <c r="D116" s="24"/>
    </row>
    <row r="117" spans="4:4" ht="15.75" customHeight="1" x14ac:dyDescent="0.25">
      <c r="D117" s="24"/>
    </row>
    <row r="118" spans="4:4" ht="15.75" customHeight="1" x14ac:dyDescent="0.25">
      <c r="D118" s="24"/>
    </row>
    <row r="119" spans="4:4" ht="15.75" customHeight="1" x14ac:dyDescent="0.25">
      <c r="D119" s="24"/>
    </row>
    <row r="120" spans="4:4" ht="15.75" customHeight="1" x14ac:dyDescent="0.25">
      <c r="D120" s="24"/>
    </row>
    <row r="121" spans="4:4" ht="15.75" customHeight="1" x14ac:dyDescent="0.25">
      <c r="D121" s="24"/>
    </row>
    <row r="122" spans="4:4" ht="15.75" customHeight="1" x14ac:dyDescent="0.25">
      <c r="D122" s="24"/>
    </row>
    <row r="123" spans="4:4" ht="15.75" customHeight="1" x14ac:dyDescent="0.25">
      <c r="D123" s="24"/>
    </row>
    <row r="124" spans="4:4" ht="15.75" customHeight="1" x14ac:dyDescent="0.25">
      <c r="D124" s="24"/>
    </row>
    <row r="125" spans="4:4" ht="15.75" customHeight="1" x14ac:dyDescent="0.25">
      <c r="D125" s="24"/>
    </row>
    <row r="126" spans="4:4" ht="15.75" customHeight="1" x14ac:dyDescent="0.25">
      <c r="D126" s="24"/>
    </row>
    <row r="127" spans="4:4" ht="15.75" customHeight="1" x14ac:dyDescent="0.25">
      <c r="D127" s="24"/>
    </row>
    <row r="128" spans="4:4" ht="15.75" customHeight="1" x14ac:dyDescent="0.25">
      <c r="D128" s="24"/>
    </row>
    <row r="129" spans="4:4" ht="15.75" customHeight="1" x14ac:dyDescent="0.25">
      <c r="D129" s="24"/>
    </row>
    <row r="130" spans="4:4" ht="15.75" customHeight="1" x14ac:dyDescent="0.25">
      <c r="D130" s="24"/>
    </row>
    <row r="131" spans="4:4" ht="15.75" customHeight="1" x14ac:dyDescent="0.25">
      <c r="D131" s="24"/>
    </row>
    <row r="132" spans="4:4" ht="15.75" customHeight="1" x14ac:dyDescent="0.25">
      <c r="D132" s="24"/>
    </row>
    <row r="133" spans="4:4" ht="15.75" customHeight="1" x14ac:dyDescent="0.25">
      <c r="D133" s="24"/>
    </row>
    <row r="134" spans="4:4" ht="15.75" customHeight="1" x14ac:dyDescent="0.25">
      <c r="D134" s="24"/>
    </row>
    <row r="135" spans="4:4" ht="15.75" customHeight="1" x14ac:dyDescent="0.25">
      <c r="D135" s="24"/>
    </row>
    <row r="136" spans="4:4" ht="15.75" customHeight="1" x14ac:dyDescent="0.25">
      <c r="D136" s="24"/>
    </row>
    <row r="137" spans="4:4" ht="15.75" customHeight="1" x14ac:dyDescent="0.25">
      <c r="D137" s="24"/>
    </row>
    <row r="138" spans="4:4" ht="15.75" customHeight="1" x14ac:dyDescent="0.25">
      <c r="D138" s="24"/>
    </row>
    <row r="139" spans="4:4" ht="15.75" customHeight="1" x14ac:dyDescent="0.25">
      <c r="D139" s="24"/>
    </row>
    <row r="140" spans="4:4" ht="15.75" customHeight="1" x14ac:dyDescent="0.25">
      <c r="D140" s="24"/>
    </row>
    <row r="141" spans="4:4" ht="15.75" customHeight="1" x14ac:dyDescent="0.25">
      <c r="D141" s="24"/>
    </row>
    <row r="142" spans="4:4" ht="15.75" customHeight="1" x14ac:dyDescent="0.25">
      <c r="D142" s="24"/>
    </row>
    <row r="143" spans="4:4" ht="15.75" customHeight="1" x14ac:dyDescent="0.25">
      <c r="D143" s="24"/>
    </row>
    <row r="144" spans="4:4" ht="15.75" customHeight="1" x14ac:dyDescent="0.25">
      <c r="D144" s="24"/>
    </row>
    <row r="145" spans="4:4" ht="15.75" customHeight="1" x14ac:dyDescent="0.25">
      <c r="D145" s="24"/>
    </row>
    <row r="146" spans="4:4" ht="15.75" customHeight="1" x14ac:dyDescent="0.25">
      <c r="D146" s="24"/>
    </row>
    <row r="147" spans="4:4" ht="15.75" customHeight="1" x14ac:dyDescent="0.25">
      <c r="D147" s="24"/>
    </row>
    <row r="148" spans="4:4" ht="15.75" customHeight="1" x14ac:dyDescent="0.25">
      <c r="D148" s="24"/>
    </row>
    <row r="149" spans="4:4" ht="15.75" customHeight="1" x14ac:dyDescent="0.25">
      <c r="D149" s="24"/>
    </row>
    <row r="150" spans="4:4" ht="15.75" customHeight="1" x14ac:dyDescent="0.25">
      <c r="D150" s="24"/>
    </row>
    <row r="151" spans="4:4" ht="15.75" customHeight="1" x14ac:dyDescent="0.25">
      <c r="D151" s="24"/>
    </row>
    <row r="152" spans="4:4" ht="15.75" customHeight="1" x14ac:dyDescent="0.25">
      <c r="D152" s="24"/>
    </row>
    <row r="153" spans="4:4" ht="15.75" customHeight="1" x14ac:dyDescent="0.25">
      <c r="D153" s="24"/>
    </row>
    <row r="154" spans="4:4" ht="15.75" customHeight="1" x14ac:dyDescent="0.25">
      <c r="D154" s="24"/>
    </row>
    <row r="155" spans="4:4" ht="15.75" customHeight="1" x14ac:dyDescent="0.25">
      <c r="D155" s="24"/>
    </row>
    <row r="156" spans="4:4" ht="15.75" customHeight="1" x14ac:dyDescent="0.25">
      <c r="D156" s="24"/>
    </row>
    <row r="157" spans="4:4" ht="15.75" customHeight="1" x14ac:dyDescent="0.25">
      <c r="D157" s="24"/>
    </row>
    <row r="158" spans="4:4" ht="15.75" customHeight="1" x14ac:dyDescent="0.25">
      <c r="D158" s="24"/>
    </row>
    <row r="159" spans="4:4" ht="15.75" customHeight="1" x14ac:dyDescent="0.25">
      <c r="D159" s="24"/>
    </row>
    <row r="160" spans="4:4" ht="15.75" customHeight="1" x14ac:dyDescent="0.25">
      <c r="D160" s="24"/>
    </row>
    <row r="161" spans="4:4" ht="15.75" customHeight="1" x14ac:dyDescent="0.25">
      <c r="D161" s="24"/>
    </row>
    <row r="162" spans="4:4" ht="15.75" customHeight="1" x14ac:dyDescent="0.25">
      <c r="D162" s="24"/>
    </row>
    <row r="163" spans="4:4" ht="15.75" customHeight="1" x14ac:dyDescent="0.25">
      <c r="D163" s="24"/>
    </row>
    <row r="164" spans="4:4" ht="15.75" customHeight="1" x14ac:dyDescent="0.25">
      <c r="D164" s="24"/>
    </row>
    <row r="165" spans="4:4" ht="15.75" customHeight="1" x14ac:dyDescent="0.25">
      <c r="D165" s="24"/>
    </row>
    <row r="166" spans="4:4" ht="15.75" customHeight="1" x14ac:dyDescent="0.25">
      <c r="D166" s="24"/>
    </row>
    <row r="167" spans="4:4" ht="15.75" customHeight="1" x14ac:dyDescent="0.25">
      <c r="D167" s="24"/>
    </row>
    <row r="168" spans="4:4" ht="15.75" customHeight="1" x14ac:dyDescent="0.25">
      <c r="D168" s="24"/>
    </row>
    <row r="169" spans="4:4" ht="15.75" customHeight="1" x14ac:dyDescent="0.25">
      <c r="D169" s="24"/>
    </row>
    <row r="170" spans="4:4" ht="15.75" customHeight="1" x14ac:dyDescent="0.25">
      <c r="D170" s="24"/>
    </row>
    <row r="171" spans="4:4" ht="15.75" customHeight="1" x14ac:dyDescent="0.25">
      <c r="D171" s="24"/>
    </row>
    <row r="172" spans="4:4" ht="15.75" customHeight="1" x14ac:dyDescent="0.25">
      <c r="D172" s="24"/>
    </row>
    <row r="173" spans="4:4" ht="15.75" customHeight="1" x14ac:dyDescent="0.25">
      <c r="D173" s="24"/>
    </row>
    <row r="174" spans="4:4" ht="15.75" customHeight="1" x14ac:dyDescent="0.25">
      <c r="D174" s="24"/>
    </row>
    <row r="175" spans="4:4" ht="15.75" customHeight="1" x14ac:dyDescent="0.25">
      <c r="D175" s="24"/>
    </row>
    <row r="176" spans="4:4" ht="15.75" customHeight="1" x14ac:dyDescent="0.25">
      <c r="D176" s="24"/>
    </row>
    <row r="177" spans="4:4" ht="15.75" customHeight="1" x14ac:dyDescent="0.25">
      <c r="D177" s="24"/>
    </row>
    <row r="178" spans="4:4" ht="15.75" customHeight="1" x14ac:dyDescent="0.25">
      <c r="D178" s="24"/>
    </row>
    <row r="179" spans="4:4" ht="15.75" customHeight="1" x14ac:dyDescent="0.25">
      <c r="D179" s="24"/>
    </row>
    <row r="180" spans="4:4" ht="15.75" customHeight="1" x14ac:dyDescent="0.25">
      <c r="D180" s="24"/>
    </row>
    <row r="181" spans="4:4" ht="15.75" customHeight="1" x14ac:dyDescent="0.25">
      <c r="D181" s="24"/>
    </row>
    <row r="182" spans="4:4" ht="15.75" customHeight="1" x14ac:dyDescent="0.25">
      <c r="D182" s="24"/>
    </row>
    <row r="183" spans="4:4" ht="15.75" customHeight="1" x14ac:dyDescent="0.25">
      <c r="D183" s="24"/>
    </row>
    <row r="184" spans="4:4" ht="15.75" customHeight="1" x14ac:dyDescent="0.25">
      <c r="D184" s="24"/>
    </row>
    <row r="185" spans="4:4" ht="15.75" customHeight="1" x14ac:dyDescent="0.25">
      <c r="D185" s="24"/>
    </row>
    <row r="186" spans="4:4" ht="15.75" customHeight="1" x14ac:dyDescent="0.25">
      <c r="D186" s="24"/>
    </row>
    <row r="187" spans="4:4" ht="15.75" customHeight="1" x14ac:dyDescent="0.25">
      <c r="D187" s="24"/>
    </row>
    <row r="188" spans="4:4" ht="15.75" customHeight="1" x14ac:dyDescent="0.25">
      <c r="D188" s="24"/>
    </row>
    <row r="189" spans="4:4" ht="15.75" customHeight="1" x14ac:dyDescent="0.25">
      <c r="D189" s="24"/>
    </row>
    <row r="190" spans="4:4" ht="15.75" customHeight="1" x14ac:dyDescent="0.25">
      <c r="D190" s="24"/>
    </row>
    <row r="191" spans="4:4" ht="15.75" customHeight="1" x14ac:dyDescent="0.25">
      <c r="D191" s="24"/>
    </row>
    <row r="192" spans="4:4" ht="15.75" customHeight="1" x14ac:dyDescent="0.25">
      <c r="D192" s="24"/>
    </row>
    <row r="193" spans="4:4" ht="15.75" customHeight="1" x14ac:dyDescent="0.25">
      <c r="D193" s="24"/>
    </row>
    <row r="194" spans="4:4" ht="15.75" customHeight="1" x14ac:dyDescent="0.25">
      <c r="D194" s="24"/>
    </row>
    <row r="195" spans="4:4" ht="15.75" customHeight="1" x14ac:dyDescent="0.25">
      <c r="D195" s="24"/>
    </row>
    <row r="196" spans="4:4" ht="15.75" customHeight="1" x14ac:dyDescent="0.25">
      <c r="D196" s="24"/>
    </row>
    <row r="197" spans="4:4" ht="15.75" customHeight="1" x14ac:dyDescent="0.25">
      <c r="D197" s="24"/>
    </row>
    <row r="198" spans="4:4" ht="15.75" customHeight="1" x14ac:dyDescent="0.25">
      <c r="D198" s="24"/>
    </row>
    <row r="199" spans="4:4" ht="15.75" customHeight="1" x14ac:dyDescent="0.25">
      <c r="D199" s="24"/>
    </row>
    <row r="200" spans="4:4" ht="15.75" customHeight="1" x14ac:dyDescent="0.25">
      <c r="D200" s="24"/>
    </row>
    <row r="201" spans="4:4" ht="15.75" customHeight="1" x14ac:dyDescent="0.25">
      <c r="D201" s="24"/>
    </row>
    <row r="202" spans="4:4" ht="15.75" customHeight="1" x14ac:dyDescent="0.25">
      <c r="D202" s="24"/>
    </row>
    <row r="203" spans="4:4" ht="15.75" customHeight="1" x14ac:dyDescent="0.25">
      <c r="D203" s="24"/>
    </row>
    <row r="204" spans="4:4" ht="15.75" customHeight="1" x14ac:dyDescent="0.25">
      <c r="D204" s="24"/>
    </row>
    <row r="205" spans="4:4" ht="15.75" customHeight="1" x14ac:dyDescent="0.25">
      <c r="D205" s="24"/>
    </row>
    <row r="206" spans="4:4" ht="15.75" customHeight="1" x14ac:dyDescent="0.25">
      <c r="D206" s="24"/>
    </row>
    <row r="207" spans="4:4" ht="15.75" customHeight="1" x14ac:dyDescent="0.25">
      <c r="D207" s="24"/>
    </row>
    <row r="208" spans="4:4" ht="15.75" customHeight="1" x14ac:dyDescent="0.25">
      <c r="D208" s="24"/>
    </row>
    <row r="209" spans="4:4" ht="15.75" customHeight="1" x14ac:dyDescent="0.25">
      <c r="D209" s="24"/>
    </row>
    <row r="210" spans="4:4" ht="15.75" customHeight="1" x14ac:dyDescent="0.25">
      <c r="D210" s="24"/>
    </row>
    <row r="211" spans="4:4" ht="15.75" customHeight="1" x14ac:dyDescent="0.25">
      <c r="D211" s="24"/>
    </row>
    <row r="212" spans="4:4" ht="15.75" customHeight="1" x14ac:dyDescent="0.25">
      <c r="D212" s="24"/>
    </row>
    <row r="213" spans="4:4" ht="15.75" customHeight="1" x14ac:dyDescent="0.25">
      <c r="D213" s="24"/>
    </row>
    <row r="214" spans="4:4" ht="15.75" customHeight="1" x14ac:dyDescent="0.25">
      <c r="D214" s="24"/>
    </row>
    <row r="215" spans="4:4" ht="15.75" customHeight="1" x14ac:dyDescent="0.25">
      <c r="D215" s="24"/>
    </row>
    <row r="216" spans="4:4" ht="15.75" customHeight="1" x14ac:dyDescent="0.25">
      <c r="D216" s="24"/>
    </row>
    <row r="217" spans="4:4" ht="15.75" customHeight="1" x14ac:dyDescent="0.25">
      <c r="D217" s="24"/>
    </row>
    <row r="218" spans="4:4" ht="15.75" customHeight="1" x14ac:dyDescent="0.25">
      <c r="D218" s="24"/>
    </row>
    <row r="219" spans="4:4" ht="15.75" customHeight="1" x14ac:dyDescent="0.25">
      <c r="D219" s="24"/>
    </row>
    <row r="220" spans="4:4" ht="15.75" customHeight="1" x14ac:dyDescent="0.25">
      <c r="D220" s="24"/>
    </row>
    <row r="221" spans="4:4" ht="15.75" customHeight="1" x14ac:dyDescent="0.25">
      <c r="D221" s="24"/>
    </row>
    <row r="222" spans="4:4" ht="15.75" customHeight="1" x14ac:dyDescent="0.25">
      <c r="D222" s="24"/>
    </row>
    <row r="223" spans="4:4" ht="15.75" customHeight="1" x14ac:dyDescent="0.25">
      <c r="D223" s="24"/>
    </row>
    <row r="224" spans="4:4" ht="15.75" customHeight="1" x14ac:dyDescent="0.25">
      <c r="D224" s="24"/>
    </row>
    <row r="225" spans="4:4" ht="15.75" customHeight="1" x14ac:dyDescent="0.25">
      <c r="D225" s="24"/>
    </row>
    <row r="226" spans="4:4" ht="15.75" customHeight="1" x14ac:dyDescent="0.25">
      <c r="D226" s="24"/>
    </row>
    <row r="227" spans="4:4" ht="15.75" customHeight="1" x14ac:dyDescent="0.25">
      <c r="D227" s="24"/>
    </row>
    <row r="228" spans="4:4" ht="15.75" customHeight="1" x14ac:dyDescent="0.25">
      <c r="D228" s="24"/>
    </row>
    <row r="229" spans="4:4" ht="15.75" customHeight="1" x14ac:dyDescent="0.25">
      <c r="D229" s="24"/>
    </row>
    <row r="230" spans="4:4" ht="15.75" customHeight="1" x14ac:dyDescent="0.25">
      <c r="D230" s="24"/>
    </row>
    <row r="231" spans="4:4" ht="15.75" customHeight="1" x14ac:dyDescent="0.25">
      <c r="D231" s="24"/>
    </row>
    <row r="232" spans="4:4" ht="15.75" customHeight="1" x14ac:dyDescent="0.25">
      <c r="D232" s="24"/>
    </row>
    <row r="233" spans="4:4" ht="15.75" customHeight="1" x14ac:dyDescent="0.25">
      <c r="D233" s="24"/>
    </row>
    <row r="234" spans="4:4" ht="15.75" customHeight="1" x14ac:dyDescent="0.25">
      <c r="D234" s="24"/>
    </row>
    <row r="235" spans="4:4" ht="15.75" customHeight="1" x14ac:dyDescent="0.25">
      <c r="D235" s="24"/>
    </row>
    <row r="236" spans="4:4" ht="15.75" customHeight="1" x14ac:dyDescent="0.25">
      <c r="D236" s="24"/>
    </row>
    <row r="237" spans="4:4" ht="15.75" customHeight="1" x14ac:dyDescent="0.25">
      <c r="D237" s="24"/>
    </row>
    <row r="238" spans="4:4" ht="15.75" customHeight="1" x14ac:dyDescent="0.25">
      <c r="D238" s="24"/>
    </row>
    <row r="239" spans="4:4" ht="15.75" customHeight="1" x14ac:dyDescent="0.25">
      <c r="D239" s="24"/>
    </row>
    <row r="240" spans="4:4" ht="15.75" customHeight="1" x14ac:dyDescent="0.25">
      <c r="D240" s="24"/>
    </row>
    <row r="241" spans="4:4" ht="15.75" customHeight="1" x14ac:dyDescent="0.25">
      <c r="D241" s="24"/>
    </row>
    <row r="242" spans="4:4" ht="15.75" customHeight="1" x14ac:dyDescent="0.25">
      <c r="D242" s="24"/>
    </row>
    <row r="243" spans="4:4" ht="15.75" customHeight="1" x14ac:dyDescent="0.25">
      <c r="D243" s="24"/>
    </row>
    <row r="244" spans="4:4" ht="15.75" customHeight="1" x14ac:dyDescent="0.25">
      <c r="D244" s="24"/>
    </row>
    <row r="245" spans="4:4" ht="15.75" customHeight="1" x14ac:dyDescent="0.25">
      <c r="D245" s="24"/>
    </row>
    <row r="246" spans="4:4" ht="15.75" customHeight="1" x14ac:dyDescent="0.25">
      <c r="D246" s="24"/>
    </row>
    <row r="247" spans="4:4" ht="15.75" customHeight="1" x14ac:dyDescent="0.25">
      <c r="D247" s="24"/>
    </row>
    <row r="248" spans="4:4" ht="15.75" customHeight="1" x14ac:dyDescent="0.25">
      <c r="D248" s="24"/>
    </row>
    <row r="249" spans="4:4" ht="15.75" customHeight="1" x14ac:dyDescent="0.25">
      <c r="D249" s="24"/>
    </row>
    <row r="250" spans="4:4" ht="15.75" customHeight="1" x14ac:dyDescent="0.25">
      <c r="D250" s="24"/>
    </row>
    <row r="251" spans="4:4" ht="15.75" customHeight="1" x14ac:dyDescent="0.25">
      <c r="D251" s="24"/>
    </row>
    <row r="252" spans="4:4" ht="15.75" customHeight="1" x14ac:dyDescent="0.25">
      <c r="D252" s="24"/>
    </row>
    <row r="253" spans="4:4" ht="15.75" customHeight="1" x14ac:dyDescent="0.25">
      <c r="D253" s="24"/>
    </row>
    <row r="254" spans="4:4" ht="15.75" customHeight="1" x14ac:dyDescent="0.25">
      <c r="D254" s="24"/>
    </row>
    <row r="255" spans="4:4" ht="15.75" customHeight="1" x14ac:dyDescent="0.25">
      <c r="D255" s="24"/>
    </row>
    <row r="256" spans="4:4" ht="15.75" customHeight="1" x14ac:dyDescent="0.25">
      <c r="D256" s="24"/>
    </row>
    <row r="257" spans="4:4" ht="15.75" customHeight="1" x14ac:dyDescent="0.25">
      <c r="D257" s="24"/>
    </row>
    <row r="258" spans="4:4" ht="15.75" customHeight="1" x14ac:dyDescent="0.25">
      <c r="D258" s="24"/>
    </row>
    <row r="259" spans="4:4" ht="15.75" customHeight="1" x14ac:dyDescent="0.25">
      <c r="D259" s="24"/>
    </row>
    <row r="260" spans="4:4" ht="15.75" customHeight="1" x14ac:dyDescent="0.25">
      <c r="D260" s="24"/>
    </row>
    <row r="261" spans="4:4" ht="15.75" customHeight="1" x14ac:dyDescent="0.25">
      <c r="D261" s="24"/>
    </row>
    <row r="262" spans="4:4" ht="15.75" customHeight="1" x14ac:dyDescent="0.25">
      <c r="D262" s="24"/>
    </row>
    <row r="263" spans="4:4" ht="15.75" customHeight="1" x14ac:dyDescent="0.25">
      <c r="D263" s="24"/>
    </row>
    <row r="264" spans="4:4" ht="15.75" customHeight="1" x14ac:dyDescent="0.25">
      <c r="D264" s="24"/>
    </row>
    <row r="265" spans="4:4" ht="15.75" customHeight="1" x14ac:dyDescent="0.25">
      <c r="D265" s="24"/>
    </row>
    <row r="266" spans="4:4" ht="15.75" customHeight="1" x14ac:dyDescent="0.25">
      <c r="D266" s="24"/>
    </row>
    <row r="267" spans="4:4" ht="15.75" customHeight="1" x14ac:dyDescent="0.25">
      <c r="D267" s="24"/>
    </row>
    <row r="268" spans="4:4" ht="15.75" customHeight="1" x14ac:dyDescent="0.25">
      <c r="D268" s="24"/>
    </row>
    <row r="269" spans="4:4" ht="15.75" customHeight="1" x14ac:dyDescent="0.25">
      <c r="D269" s="24"/>
    </row>
    <row r="270" spans="4:4" ht="15.75" customHeight="1" x14ac:dyDescent="0.25">
      <c r="D270" s="24"/>
    </row>
    <row r="271" spans="4:4" ht="15.75" customHeight="1" x14ac:dyDescent="0.25">
      <c r="D271" s="24"/>
    </row>
    <row r="272" spans="4:4" ht="15.75" customHeight="1" x14ac:dyDescent="0.25">
      <c r="D272" s="24"/>
    </row>
    <row r="273" spans="4:4" ht="15.75" customHeight="1" x14ac:dyDescent="0.25">
      <c r="D273" s="24"/>
    </row>
    <row r="274" spans="4:4" ht="15.75" customHeight="1" x14ac:dyDescent="0.25">
      <c r="D274" s="24"/>
    </row>
    <row r="275" spans="4:4" ht="15.75" customHeight="1" x14ac:dyDescent="0.25">
      <c r="D275" s="24"/>
    </row>
    <row r="276" spans="4:4" ht="15.75" customHeight="1" x14ac:dyDescent="0.25">
      <c r="D276" s="24"/>
    </row>
    <row r="277" spans="4:4" ht="15.75" customHeight="1" x14ac:dyDescent="0.25">
      <c r="D277" s="24"/>
    </row>
    <row r="278" spans="4:4" ht="15.75" customHeight="1" x14ac:dyDescent="0.25">
      <c r="D278" s="24"/>
    </row>
    <row r="279" spans="4:4" ht="15.75" customHeight="1" x14ac:dyDescent="0.25">
      <c r="D279" s="24"/>
    </row>
    <row r="280" spans="4:4" ht="15.75" customHeight="1" x14ac:dyDescent="0.25">
      <c r="D280" s="24"/>
    </row>
    <row r="281" spans="4:4" ht="15.75" customHeight="1" x14ac:dyDescent="0.25">
      <c r="D281" s="24"/>
    </row>
    <row r="282" spans="4:4" ht="15.75" customHeight="1" x14ac:dyDescent="0.25">
      <c r="D282" s="24"/>
    </row>
    <row r="283" spans="4:4" ht="15.75" customHeight="1" x14ac:dyDescent="0.25">
      <c r="D283" s="24"/>
    </row>
    <row r="284" spans="4:4" ht="15.75" customHeight="1" x14ac:dyDescent="0.25">
      <c r="D284" s="24"/>
    </row>
    <row r="285" spans="4:4" ht="15.75" customHeight="1" x14ac:dyDescent="0.25">
      <c r="D285" s="24"/>
    </row>
    <row r="286" spans="4:4" ht="15.75" customHeight="1" x14ac:dyDescent="0.25">
      <c r="D286" s="24"/>
    </row>
    <row r="287" spans="4:4" ht="15.75" customHeight="1" x14ac:dyDescent="0.25">
      <c r="D287" s="24"/>
    </row>
    <row r="288" spans="4:4" ht="15.75" customHeight="1" x14ac:dyDescent="0.25">
      <c r="D288" s="24"/>
    </row>
    <row r="289" spans="4:4" ht="15.75" customHeight="1" x14ac:dyDescent="0.25">
      <c r="D289" s="24"/>
    </row>
    <row r="290" spans="4:4" ht="15.75" customHeight="1" x14ac:dyDescent="0.25">
      <c r="D290" s="24"/>
    </row>
    <row r="291" spans="4:4" ht="15.75" customHeight="1" x14ac:dyDescent="0.25">
      <c r="D291" s="24"/>
    </row>
    <row r="292" spans="4:4" ht="15.75" customHeight="1" x14ac:dyDescent="0.25">
      <c r="D292" s="24"/>
    </row>
    <row r="293" spans="4:4" ht="15.75" customHeight="1" x14ac:dyDescent="0.25">
      <c r="D293" s="24"/>
    </row>
    <row r="294" spans="4:4" ht="15.75" customHeight="1" x14ac:dyDescent="0.25">
      <c r="D294" s="24"/>
    </row>
    <row r="295" spans="4:4" ht="15.75" customHeight="1" x14ac:dyDescent="0.25">
      <c r="D295" s="24"/>
    </row>
    <row r="296" spans="4:4" ht="15.75" customHeight="1" x14ac:dyDescent="0.25">
      <c r="D296" s="24"/>
    </row>
    <row r="297" spans="4:4" ht="15.75" customHeight="1" x14ac:dyDescent="0.25">
      <c r="D297" s="24"/>
    </row>
    <row r="298" spans="4:4" ht="15.75" customHeight="1" x14ac:dyDescent="0.25">
      <c r="D298" s="24"/>
    </row>
    <row r="299" spans="4:4" ht="15.75" customHeight="1" x14ac:dyDescent="0.25">
      <c r="D299" s="24"/>
    </row>
    <row r="300" spans="4:4" ht="15.75" customHeight="1" x14ac:dyDescent="0.25">
      <c r="D300" s="24"/>
    </row>
    <row r="301" spans="4:4" ht="15.75" customHeight="1" x14ac:dyDescent="0.25">
      <c r="D301" s="24"/>
    </row>
    <row r="302" spans="4:4" ht="15.75" customHeight="1" x14ac:dyDescent="0.25">
      <c r="D302" s="24"/>
    </row>
    <row r="303" spans="4:4" ht="15.75" customHeight="1" x14ac:dyDescent="0.25">
      <c r="D303" s="24"/>
    </row>
    <row r="304" spans="4:4" ht="15.75" customHeight="1" x14ac:dyDescent="0.25">
      <c r="D304" s="24"/>
    </row>
    <row r="305" spans="4:4" ht="15.75" customHeight="1" x14ac:dyDescent="0.25">
      <c r="D305" s="24"/>
    </row>
    <row r="306" spans="4:4" ht="15.75" customHeight="1" x14ac:dyDescent="0.25">
      <c r="D306" s="24"/>
    </row>
    <row r="307" spans="4:4" ht="15.75" customHeight="1" x14ac:dyDescent="0.25">
      <c r="D307" s="24"/>
    </row>
    <row r="308" spans="4:4" ht="15.75" customHeight="1" x14ac:dyDescent="0.25">
      <c r="D308" s="24"/>
    </row>
    <row r="309" spans="4:4" ht="15.75" customHeight="1" x14ac:dyDescent="0.25">
      <c r="D309" s="24"/>
    </row>
    <row r="310" spans="4:4" ht="15.75" customHeight="1" x14ac:dyDescent="0.25">
      <c r="D310" s="24"/>
    </row>
    <row r="311" spans="4:4" ht="15.75" customHeight="1" x14ac:dyDescent="0.25">
      <c r="D311" s="24"/>
    </row>
    <row r="312" spans="4:4" ht="15.75" customHeight="1" x14ac:dyDescent="0.25">
      <c r="D312" s="24"/>
    </row>
    <row r="313" spans="4:4" ht="15.75" customHeight="1" x14ac:dyDescent="0.25">
      <c r="D313" s="24"/>
    </row>
    <row r="314" spans="4:4" ht="15.75" customHeight="1" x14ac:dyDescent="0.25">
      <c r="D314" s="24"/>
    </row>
    <row r="315" spans="4:4" ht="15.75" customHeight="1" x14ac:dyDescent="0.25">
      <c r="D315" s="24"/>
    </row>
    <row r="316" spans="4:4" ht="15.75" customHeight="1" x14ac:dyDescent="0.25">
      <c r="D316" s="24"/>
    </row>
    <row r="317" spans="4:4" ht="15.75" customHeight="1" x14ac:dyDescent="0.25">
      <c r="D317" s="24"/>
    </row>
    <row r="318" spans="4:4" ht="15.75" customHeight="1" x14ac:dyDescent="0.25">
      <c r="D318" s="24"/>
    </row>
    <row r="319" spans="4:4" ht="15.75" customHeight="1" x14ac:dyDescent="0.25">
      <c r="D319" s="24"/>
    </row>
    <row r="320" spans="4:4" ht="15.75" customHeight="1" x14ac:dyDescent="0.25">
      <c r="D320" s="24"/>
    </row>
    <row r="321" spans="4:4" ht="15.75" customHeight="1" x14ac:dyDescent="0.25">
      <c r="D321" s="24"/>
    </row>
    <row r="322" spans="4:4" ht="15.75" customHeight="1" x14ac:dyDescent="0.25">
      <c r="D322" s="24"/>
    </row>
    <row r="323" spans="4:4" ht="15.75" customHeight="1" x14ac:dyDescent="0.25">
      <c r="D323" s="24"/>
    </row>
    <row r="324" spans="4:4" ht="15.75" customHeight="1" x14ac:dyDescent="0.25">
      <c r="D324" s="24"/>
    </row>
    <row r="325" spans="4:4" ht="15.75" customHeight="1" x14ac:dyDescent="0.25">
      <c r="D325" s="24"/>
    </row>
    <row r="326" spans="4:4" ht="15.75" customHeight="1" x14ac:dyDescent="0.25">
      <c r="D326" s="24"/>
    </row>
    <row r="327" spans="4:4" ht="15.75" customHeight="1" x14ac:dyDescent="0.25">
      <c r="D327" s="24"/>
    </row>
    <row r="328" spans="4:4" ht="15.75" customHeight="1" x14ac:dyDescent="0.25">
      <c r="D328" s="24"/>
    </row>
    <row r="329" spans="4:4" ht="15.75" customHeight="1" x14ac:dyDescent="0.25">
      <c r="D329" s="24"/>
    </row>
    <row r="330" spans="4:4" ht="15.75" customHeight="1" x14ac:dyDescent="0.25">
      <c r="D330" s="24"/>
    </row>
    <row r="331" spans="4:4" ht="15.75" customHeight="1" x14ac:dyDescent="0.25">
      <c r="D331" s="24"/>
    </row>
    <row r="332" spans="4:4" ht="15.75" customHeight="1" x14ac:dyDescent="0.25">
      <c r="D332" s="24"/>
    </row>
    <row r="333" spans="4:4" ht="15.75" customHeight="1" x14ac:dyDescent="0.25">
      <c r="D333" s="24"/>
    </row>
    <row r="334" spans="4:4" ht="15.75" customHeight="1" x14ac:dyDescent="0.25">
      <c r="D334" s="24"/>
    </row>
    <row r="335" spans="4:4" ht="15.75" customHeight="1" x14ac:dyDescent="0.25">
      <c r="D335" s="24"/>
    </row>
    <row r="336" spans="4:4" ht="15.75" customHeight="1" x14ac:dyDescent="0.25">
      <c r="D336" s="24"/>
    </row>
    <row r="337" spans="4:4" ht="15.75" customHeight="1" x14ac:dyDescent="0.25">
      <c r="D337" s="24"/>
    </row>
    <row r="338" spans="4:4" ht="15.75" customHeight="1" x14ac:dyDescent="0.25">
      <c r="D338" s="24"/>
    </row>
    <row r="339" spans="4:4" ht="15.75" customHeight="1" x14ac:dyDescent="0.25">
      <c r="D339" s="24"/>
    </row>
    <row r="340" spans="4:4" ht="15.75" customHeight="1" x14ac:dyDescent="0.25">
      <c r="D340" s="24"/>
    </row>
    <row r="341" spans="4:4" ht="15.75" customHeight="1" x14ac:dyDescent="0.25">
      <c r="D341" s="24"/>
    </row>
    <row r="342" spans="4:4" ht="15.75" customHeight="1" x14ac:dyDescent="0.25">
      <c r="D342" s="24"/>
    </row>
    <row r="343" spans="4:4" ht="15.75" customHeight="1" x14ac:dyDescent="0.25">
      <c r="D343" s="24"/>
    </row>
    <row r="344" spans="4:4" ht="15.75" customHeight="1" x14ac:dyDescent="0.25">
      <c r="D344" s="24"/>
    </row>
    <row r="345" spans="4:4" ht="15.75" customHeight="1" x14ac:dyDescent="0.25">
      <c r="D345" s="24"/>
    </row>
    <row r="346" spans="4:4" ht="15.75" customHeight="1" x14ac:dyDescent="0.25">
      <c r="D346" s="24"/>
    </row>
    <row r="347" spans="4:4" ht="15.75" customHeight="1" x14ac:dyDescent="0.25">
      <c r="D347" s="24"/>
    </row>
    <row r="348" spans="4:4" ht="15.75" customHeight="1" x14ac:dyDescent="0.25">
      <c r="D348" s="24"/>
    </row>
    <row r="349" spans="4:4" ht="15.75" customHeight="1" x14ac:dyDescent="0.25">
      <c r="D349" s="24"/>
    </row>
    <row r="350" spans="4:4" ht="15.75" customHeight="1" x14ac:dyDescent="0.25">
      <c r="D350" s="24"/>
    </row>
    <row r="351" spans="4:4" ht="15.75" customHeight="1" x14ac:dyDescent="0.25">
      <c r="D351" s="24"/>
    </row>
    <row r="352" spans="4:4" ht="15.75" customHeight="1" x14ac:dyDescent="0.25">
      <c r="D352" s="24"/>
    </row>
    <row r="353" spans="4:4" ht="15.75" customHeight="1" x14ac:dyDescent="0.25">
      <c r="D353" s="24"/>
    </row>
    <row r="354" spans="4:4" ht="15.75" customHeight="1" x14ac:dyDescent="0.25">
      <c r="D354" s="24"/>
    </row>
    <row r="355" spans="4:4" ht="15.75" customHeight="1" x14ac:dyDescent="0.25">
      <c r="D355" s="24"/>
    </row>
    <row r="356" spans="4:4" ht="15.75" customHeight="1" x14ac:dyDescent="0.25">
      <c r="D356" s="24"/>
    </row>
    <row r="357" spans="4:4" ht="15.75" customHeight="1" x14ac:dyDescent="0.25">
      <c r="D357" s="24"/>
    </row>
    <row r="358" spans="4:4" ht="15.75" customHeight="1" x14ac:dyDescent="0.25">
      <c r="D358" s="24"/>
    </row>
    <row r="359" spans="4:4" ht="15.75" customHeight="1" x14ac:dyDescent="0.25">
      <c r="D359" s="24"/>
    </row>
    <row r="360" spans="4:4" ht="15.75" customHeight="1" x14ac:dyDescent="0.25">
      <c r="D360" s="24"/>
    </row>
    <row r="361" spans="4:4" ht="15.75" customHeight="1" x14ac:dyDescent="0.25">
      <c r="D361" s="24"/>
    </row>
    <row r="362" spans="4:4" ht="15.75" customHeight="1" x14ac:dyDescent="0.25">
      <c r="D362" s="24"/>
    </row>
    <row r="363" spans="4:4" ht="15.75" customHeight="1" x14ac:dyDescent="0.25">
      <c r="D363" s="24"/>
    </row>
    <row r="364" spans="4:4" ht="15.75" customHeight="1" x14ac:dyDescent="0.25">
      <c r="D364" s="24"/>
    </row>
    <row r="365" spans="4:4" ht="15.75" customHeight="1" x14ac:dyDescent="0.25">
      <c r="D365" s="24"/>
    </row>
    <row r="366" spans="4:4" ht="15.75" customHeight="1" x14ac:dyDescent="0.25">
      <c r="D366" s="24"/>
    </row>
    <row r="367" spans="4:4" ht="15.75" customHeight="1" x14ac:dyDescent="0.25">
      <c r="D367" s="24"/>
    </row>
    <row r="368" spans="4:4" ht="15.75" customHeight="1" x14ac:dyDescent="0.25">
      <c r="D368" s="24"/>
    </row>
    <row r="369" spans="4:4" ht="15.75" customHeight="1" x14ac:dyDescent="0.25">
      <c r="D369" s="24"/>
    </row>
    <row r="370" spans="4:4" ht="15.75" customHeight="1" x14ac:dyDescent="0.25">
      <c r="D370" s="24"/>
    </row>
    <row r="371" spans="4:4" ht="15.75" customHeight="1" x14ac:dyDescent="0.25">
      <c r="D371" s="24"/>
    </row>
    <row r="372" spans="4:4" ht="15.75" customHeight="1" x14ac:dyDescent="0.25">
      <c r="D372" s="24"/>
    </row>
    <row r="373" spans="4:4" ht="15.75" customHeight="1" x14ac:dyDescent="0.25">
      <c r="D373" s="24"/>
    </row>
    <row r="374" spans="4:4" ht="15.75" customHeight="1" x14ac:dyDescent="0.25">
      <c r="D374" s="24"/>
    </row>
    <row r="375" spans="4:4" ht="15.75" customHeight="1" x14ac:dyDescent="0.25">
      <c r="D375" s="24"/>
    </row>
    <row r="376" spans="4:4" ht="15.75" customHeight="1" x14ac:dyDescent="0.25">
      <c r="D376" s="24"/>
    </row>
    <row r="377" spans="4:4" ht="15.75" customHeight="1" x14ac:dyDescent="0.25">
      <c r="D377" s="24"/>
    </row>
    <row r="378" spans="4:4" ht="15.75" customHeight="1" x14ac:dyDescent="0.25">
      <c r="D378" s="24"/>
    </row>
    <row r="379" spans="4:4" ht="15.75" customHeight="1" x14ac:dyDescent="0.25">
      <c r="D379" s="24"/>
    </row>
    <row r="380" spans="4:4" ht="15.75" customHeight="1" x14ac:dyDescent="0.25">
      <c r="D380" s="24"/>
    </row>
    <row r="381" spans="4:4" ht="15.75" customHeight="1" x14ac:dyDescent="0.25">
      <c r="D381" s="24"/>
    </row>
    <row r="382" spans="4:4" ht="15.75" customHeight="1" x14ac:dyDescent="0.25">
      <c r="D382" s="24"/>
    </row>
    <row r="383" spans="4:4" ht="15.75" customHeight="1" x14ac:dyDescent="0.25">
      <c r="D383" s="24"/>
    </row>
    <row r="384" spans="4:4" ht="15.75" customHeight="1" x14ac:dyDescent="0.25">
      <c r="D384" s="24"/>
    </row>
    <row r="385" spans="4:4" ht="15.75" customHeight="1" x14ac:dyDescent="0.25">
      <c r="D385" s="24"/>
    </row>
    <row r="386" spans="4:4" ht="15.75" customHeight="1" x14ac:dyDescent="0.25">
      <c r="D386" s="24"/>
    </row>
    <row r="387" spans="4:4" ht="15.75" customHeight="1" x14ac:dyDescent="0.25">
      <c r="D387" s="24"/>
    </row>
    <row r="388" spans="4:4" ht="15.75" customHeight="1" x14ac:dyDescent="0.25">
      <c r="D388" s="24"/>
    </row>
    <row r="389" spans="4:4" ht="15.75" customHeight="1" x14ac:dyDescent="0.25">
      <c r="D389" s="24"/>
    </row>
    <row r="390" spans="4:4" ht="15.75" customHeight="1" x14ac:dyDescent="0.25">
      <c r="D390" s="24"/>
    </row>
    <row r="391" spans="4:4" ht="15.75" customHeight="1" x14ac:dyDescent="0.25">
      <c r="D391" s="24"/>
    </row>
    <row r="392" spans="4:4" ht="15.75" customHeight="1" x14ac:dyDescent="0.25">
      <c r="D392" s="24"/>
    </row>
    <row r="393" spans="4:4" ht="15.75" customHeight="1" x14ac:dyDescent="0.25">
      <c r="D393" s="24"/>
    </row>
    <row r="394" spans="4:4" ht="15.75" customHeight="1" x14ac:dyDescent="0.25">
      <c r="D394" s="24"/>
    </row>
    <row r="395" spans="4:4" ht="15.75" customHeight="1" x14ac:dyDescent="0.25">
      <c r="D395" s="24"/>
    </row>
    <row r="396" spans="4:4" ht="15.75" customHeight="1" x14ac:dyDescent="0.25">
      <c r="D396" s="24"/>
    </row>
    <row r="397" spans="4:4" ht="15.75" customHeight="1" x14ac:dyDescent="0.25">
      <c r="D397" s="24"/>
    </row>
    <row r="398" spans="4:4" ht="15.75" customHeight="1" x14ac:dyDescent="0.25">
      <c r="D398" s="24"/>
    </row>
    <row r="399" spans="4:4" ht="15.75" customHeight="1" x14ac:dyDescent="0.25">
      <c r="D399" s="24"/>
    </row>
    <row r="400" spans="4:4" ht="15.75" customHeight="1" x14ac:dyDescent="0.25">
      <c r="D400" s="24"/>
    </row>
    <row r="401" spans="4:4" ht="15.75" customHeight="1" x14ac:dyDescent="0.25">
      <c r="D401" s="24"/>
    </row>
    <row r="402" spans="4:4" ht="15.75" customHeight="1" x14ac:dyDescent="0.25">
      <c r="D402" s="24"/>
    </row>
    <row r="403" spans="4:4" ht="15.75" customHeight="1" x14ac:dyDescent="0.25">
      <c r="D403" s="24"/>
    </row>
    <row r="404" spans="4:4" ht="15.75" customHeight="1" x14ac:dyDescent="0.25">
      <c r="D404" s="24"/>
    </row>
    <row r="405" spans="4:4" ht="15.75" customHeight="1" x14ac:dyDescent="0.25">
      <c r="D405" s="24"/>
    </row>
    <row r="406" spans="4:4" ht="15.75" customHeight="1" x14ac:dyDescent="0.25">
      <c r="D406" s="24"/>
    </row>
    <row r="407" spans="4:4" ht="15.75" customHeight="1" x14ac:dyDescent="0.25">
      <c r="D407" s="24"/>
    </row>
    <row r="408" spans="4:4" ht="15.75" customHeight="1" x14ac:dyDescent="0.25">
      <c r="D408" s="24"/>
    </row>
    <row r="409" spans="4:4" ht="15.75" customHeight="1" x14ac:dyDescent="0.25">
      <c r="D409" s="24"/>
    </row>
    <row r="410" spans="4:4" ht="15.75" customHeight="1" x14ac:dyDescent="0.25">
      <c r="D410" s="24"/>
    </row>
    <row r="411" spans="4:4" ht="15.75" customHeight="1" x14ac:dyDescent="0.25">
      <c r="D411" s="24"/>
    </row>
    <row r="412" spans="4:4" ht="15.75" customHeight="1" x14ac:dyDescent="0.25">
      <c r="D412" s="24"/>
    </row>
    <row r="413" spans="4:4" ht="15.75" customHeight="1" x14ac:dyDescent="0.25">
      <c r="D413" s="24"/>
    </row>
    <row r="414" spans="4:4" ht="15.75" customHeight="1" x14ac:dyDescent="0.25">
      <c r="D414" s="24"/>
    </row>
    <row r="415" spans="4:4" ht="15.75" customHeight="1" x14ac:dyDescent="0.25">
      <c r="D415" s="24"/>
    </row>
    <row r="416" spans="4:4" ht="15.75" customHeight="1" x14ac:dyDescent="0.25">
      <c r="D416" s="24"/>
    </row>
    <row r="417" spans="4:4" ht="15.75" customHeight="1" x14ac:dyDescent="0.25">
      <c r="D417" s="24"/>
    </row>
    <row r="418" spans="4:4" ht="15.75" customHeight="1" x14ac:dyDescent="0.25">
      <c r="D418" s="24"/>
    </row>
    <row r="419" spans="4:4" ht="15.75" customHeight="1" x14ac:dyDescent="0.25">
      <c r="D419" s="24"/>
    </row>
    <row r="420" spans="4:4" ht="15.75" customHeight="1" x14ac:dyDescent="0.25">
      <c r="D420" s="24"/>
    </row>
    <row r="421" spans="4:4" ht="15.75" customHeight="1" x14ac:dyDescent="0.25">
      <c r="D421" s="24"/>
    </row>
    <row r="422" spans="4:4" ht="15.75" customHeight="1" x14ac:dyDescent="0.25">
      <c r="D422" s="24"/>
    </row>
    <row r="423" spans="4:4" ht="15.75" customHeight="1" x14ac:dyDescent="0.25">
      <c r="D423" s="24"/>
    </row>
    <row r="424" spans="4:4" ht="15.75" customHeight="1" x14ac:dyDescent="0.25">
      <c r="D424" s="24"/>
    </row>
    <row r="425" spans="4:4" ht="15.75" customHeight="1" x14ac:dyDescent="0.25">
      <c r="D425" s="24"/>
    </row>
    <row r="426" spans="4:4" ht="15.75" customHeight="1" x14ac:dyDescent="0.25">
      <c r="D426" s="24"/>
    </row>
    <row r="427" spans="4:4" ht="15.75" customHeight="1" x14ac:dyDescent="0.25">
      <c r="D427" s="24"/>
    </row>
    <row r="428" spans="4:4" ht="15.75" customHeight="1" x14ac:dyDescent="0.25">
      <c r="D428" s="24"/>
    </row>
    <row r="429" spans="4:4" ht="15.75" customHeight="1" x14ac:dyDescent="0.25">
      <c r="D429" s="24"/>
    </row>
    <row r="430" spans="4:4" ht="15.75" customHeight="1" x14ac:dyDescent="0.25">
      <c r="D430" s="24"/>
    </row>
    <row r="431" spans="4:4" ht="15.75" customHeight="1" x14ac:dyDescent="0.25">
      <c r="D431" s="24"/>
    </row>
    <row r="432" spans="4:4" ht="15.75" customHeight="1" x14ac:dyDescent="0.25">
      <c r="D432" s="24"/>
    </row>
    <row r="433" spans="4:4" ht="15.75" customHeight="1" x14ac:dyDescent="0.25">
      <c r="D433" s="24"/>
    </row>
    <row r="434" spans="4:4" ht="15.75" customHeight="1" x14ac:dyDescent="0.25">
      <c r="D434" s="24"/>
    </row>
    <row r="435" spans="4:4" ht="15.75" customHeight="1" x14ac:dyDescent="0.25">
      <c r="D435" s="24"/>
    </row>
    <row r="436" spans="4:4" ht="15.75" customHeight="1" x14ac:dyDescent="0.25">
      <c r="D436" s="24"/>
    </row>
    <row r="437" spans="4:4" ht="15.75" customHeight="1" x14ac:dyDescent="0.25">
      <c r="D437" s="24"/>
    </row>
    <row r="438" spans="4:4" ht="15.75" customHeight="1" x14ac:dyDescent="0.25">
      <c r="D438" s="24"/>
    </row>
    <row r="439" spans="4:4" ht="15.75" customHeight="1" x14ac:dyDescent="0.25">
      <c r="D439" s="24"/>
    </row>
    <row r="440" spans="4:4" ht="15.75" customHeight="1" x14ac:dyDescent="0.25">
      <c r="D440" s="24"/>
    </row>
    <row r="441" spans="4:4" ht="15.75" customHeight="1" x14ac:dyDescent="0.25">
      <c r="D441" s="24"/>
    </row>
    <row r="442" spans="4:4" ht="15.75" customHeight="1" x14ac:dyDescent="0.25">
      <c r="D442" s="24"/>
    </row>
    <row r="443" spans="4:4" ht="15.75" customHeight="1" x14ac:dyDescent="0.25">
      <c r="D443" s="24"/>
    </row>
    <row r="444" spans="4:4" ht="15.75" customHeight="1" x14ac:dyDescent="0.25">
      <c r="D444" s="24"/>
    </row>
    <row r="445" spans="4:4" ht="15.75" customHeight="1" x14ac:dyDescent="0.25">
      <c r="D445" s="24"/>
    </row>
    <row r="446" spans="4:4" ht="15.75" customHeight="1" x14ac:dyDescent="0.25">
      <c r="D446" s="24"/>
    </row>
    <row r="447" spans="4:4" ht="15.75" customHeight="1" x14ac:dyDescent="0.25">
      <c r="D447" s="24"/>
    </row>
    <row r="448" spans="4:4" ht="15.75" customHeight="1" x14ac:dyDescent="0.25">
      <c r="D448" s="24"/>
    </row>
    <row r="449" spans="4:4" ht="15.75" customHeight="1" x14ac:dyDescent="0.25">
      <c r="D449" s="24"/>
    </row>
    <row r="450" spans="4:4" ht="15.75" customHeight="1" x14ac:dyDescent="0.25">
      <c r="D450" s="24"/>
    </row>
    <row r="451" spans="4:4" ht="15.75" customHeight="1" x14ac:dyDescent="0.25">
      <c r="D451" s="24"/>
    </row>
    <row r="452" spans="4:4" ht="15.75" customHeight="1" x14ac:dyDescent="0.25">
      <c r="D452" s="24"/>
    </row>
    <row r="453" spans="4:4" ht="15.75" customHeight="1" x14ac:dyDescent="0.25">
      <c r="D453" s="24"/>
    </row>
    <row r="454" spans="4:4" ht="15.75" customHeight="1" x14ac:dyDescent="0.25">
      <c r="D454" s="24"/>
    </row>
    <row r="455" spans="4:4" ht="15.75" customHeight="1" x14ac:dyDescent="0.25">
      <c r="D455" s="24"/>
    </row>
    <row r="456" spans="4:4" ht="15.75" customHeight="1" x14ac:dyDescent="0.25">
      <c r="D456" s="24"/>
    </row>
    <row r="457" spans="4:4" ht="15.75" customHeight="1" x14ac:dyDescent="0.25">
      <c r="D457" s="24"/>
    </row>
    <row r="458" spans="4:4" ht="15.75" customHeight="1" x14ac:dyDescent="0.25">
      <c r="D458" s="24"/>
    </row>
    <row r="459" spans="4:4" ht="15.75" customHeight="1" x14ac:dyDescent="0.25">
      <c r="D459" s="24"/>
    </row>
    <row r="460" spans="4:4" ht="15.75" customHeight="1" x14ac:dyDescent="0.25">
      <c r="D460" s="24"/>
    </row>
    <row r="461" spans="4:4" ht="15.75" customHeight="1" x14ac:dyDescent="0.25">
      <c r="D461" s="24"/>
    </row>
    <row r="462" spans="4:4" ht="15.75" customHeight="1" x14ac:dyDescent="0.25">
      <c r="D462" s="24"/>
    </row>
    <row r="463" spans="4:4" ht="15.75" customHeight="1" x14ac:dyDescent="0.25">
      <c r="D463" s="24"/>
    </row>
    <row r="464" spans="4:4" ht="15.75" customHeight="1" x14ac:dyDescent="0.25">
      <c r="D464" s="24"/>
    </row>
    <row r="465" spans="4:4" ht="15.75" customHeight="1" x14ac:dyDescent="0.25">
      <c r="D465" s="24"/>
    </row>
    <row r="466" spans="4:4" ht="15.75" customHeight="1" x14ac:dyDescent="0.25">
      <c r="D466" s="24"/>
    </row>
    <row r="467" spans="4:4" ht="15.75" customHeight="1" x14ac:dyDescent="0.25">
      <c r="D467" s="24"/>
    </row>
    <row r="468" spans="4:4" ht="15.75" customHeight="1" x14ac:dyDescent="0.25">
      <c r="D468" s="24"/>
    </row>
    <row r="469" spans="4:4" ht="15.75" customHeight="1" x14ac:dyDescent="0.25">
      <c r="D469" s="24"/>
    </row>
    <row r="470" spans="4:4" ht="15.75" customHeight="1" x14ac:dyDescent="0.25">
      <c r="D470" s="24"/>
    </row>
    <row r="471" spans="4:4" ht="15.75" customHeight="1" x14ac:dyDescent="0.25">
      <c r="D471" s="24"/>
    </row>
    <row r="472" spans="4:4" ht="15.75" customHeight="1" x14ac:dyDescent="0.25">
      <c r="D472" s="24"/>
    </row>
    <row r="473" spans="4:4" ht="15.75" customHeight="1" x14ac:dyDescent="0.25">
      <c r="D473" s="24"/>
    </row>
    <row r="474" spans="4:4" ht="15.75" customHeight="1" x14ac:dyDescent="0.25">
      <c r="D474" s="24"/>
    </row>
    <row r="475" spans="4:4" ht="15.75" customHeight="1" x14ac:dyDescent="0.25">
      <c r="D475" s="24"/>
    </row>
    <row r="476" spans="4:4" ht="15.75" customHeight="1" x14ac:dyDescent="0.25">
      <c r="D476" s="24"/>
    </row>
    <row r="477" spans="4:4" ht="15.75" customHeight="1" x14ac:dyDescent="0.25">
      <c r="D477" s="24"/>
    </row>
    <row r="478" spans="4:4" ht="15.75" customHeight="1" x14ac:dyDescent="0.25">
      <c r="D478" s="24"/>
    </row>
    <row r="479" spans="4:4" ht="15.75" customHeight="1" x14ac:dyDescent="0.25">
      <c r="D479" s="24"/>
    </row>
    <row r="480" spans="4:4" ht="15.75" customHeight="1" x14ac:dyDescent="0.25">
      <c r="D480" s="24"/>
    </row>
    <row r="481" spans="4:4" ht="15.75" customHeight="1" x14ac:dyDescent="0.25">
      <c r="D481" s="24"/>
    </row>
    <row r="482" spans="4:4" ht="15.75" customHeight="1" x14ac:dyDescent="0.25">
      <c r="D482" s="24"/>
    </row>
    <row r="483" spans="4:4" ht="15.75" customHeight="1" x14ac:dyDescent="0.25">
      <c r="D483" s="24"/>
    </row>
    <row r="484" spans="4:4" ht="15.75" customHeight="1" x14ac:dyDescent="0.25">
      <c r="D484" s="24"/>
    </row>
    <row r="485" spans="4:4" ht="15.75" customHeight="1" x14ac:dyDescent="0.25">
      <c r="D485" s="24"/>
    </row>
    <row r="486" spans="4:4" ht="15.75" customHeight="1" x14ac:dyDescent="0.25">
      <c r="D486" s="24"/>
    </row>
    <row r="487" spans="4:4" ht="15.75" customHeight="1" x14ac:dyDescent="0.25">
      <c r="D487" s="24"/>
    </row>
    <row r="488" spans="4:4" ht="15.75" customHeight="1" x14ac:dyDescent="0.25">
      <c r="D488" s="24"/>
    </row>
    <row r="489" spans="4:4" ht="15.75" customHeight="1" x14ac:dyDescent="0.25">
      <c r="D489" s="24"/>
    </row>
    <row r="490" spans="4:4" ht="15.75" customHeight="1" x14ac:dyDescent="0.25">
      <c r="D490" s="24"/>
    </row>
    <row r="491" spans="4:4" ht="15.75" customHeight="1" x14ac:dyDescent="0.25">
      <c r="D491" s="24"/>
    </row>
    <row r="492" spans="4:4" ht="15.75" customHeight="1" x14ac:dyDescent="0.25">
      <c r="D492" s="24"/>
    </row>
    <row r="493" spans="4:4" ht="15.75" customHeight="1" x14ac:dyDescent="0.25">
      <c r="D493" s="24"/>
    </row>
    <row r="494" spans="4:4" ht="15.75" customHeight="1" x14ac:dyDescent="0.25">
      <c r="D494" s="24"/>
    </row>
    <row r="495" spans="4:4" ht="15.75" customHeight="1" x14ac:dyDescent="0.25">
      <c r="D495" s="24"/>
    </row>
    <row r="496" spans="4:4" ht="15.75" customHeight="1" x14ac:dyDescent="0.25">
      <c r="D496" s="24"/>
    </row>
    <row r="497" spans="4:4" ht="15.75" customHeight="1" x14ac:dyDescent="0.25">
      <c r="D497" s="24"/>
    </row>
    <row r="498" spans="4:4" ht="15.75" customHeight="1" x14ac:dyDescent="0.25">
      <c r="D498" s="24"/>
    </row>
    <row r="499" spans="4:4" ht="15.75" customHeight="1" x14ac:dyDescent="0.25">
      <c r="D499" s="24"/>
    </row>
    <row r="500" spans="4:4" ht="15.75" customHeight="1" x14ac:dyDescent="0.25">
      <c r="D500" s="24"/>
    </row>
    <row r="501" spans="4:4" ht="15.75" customHeight="1" x14ac:dyDescent="0.25">
      <c r="D501" s="24"/>
    </row>
    <row r="502" spans="4:4" ht="15.75" customHeight="1" x14ac:dyDescent="0.25">
      <c r="D502" s="24"/>
    </row>
    <row r="503" spans="4:4" ht="15.75" customHeight="1" x14ac:dyDescent="0.25">
      <c r="D503" s="24"/>
    </row>
    <row r="504" spans="4:4" ht="15.75" customHeight="1" x14ac:dyDescent="0.25">
      <c r="D504" s="24"/>
    </row>
    <row r="505" spans="4:4" ht="15.75" customHeight="1" x14ac:dyDescent="0.25">
      <c r="D505" s="24"/>
    </row>
    <row r="506" spans="4:4" ht="15.75" customHeight="1" x14ac:dyDescent="0.25">
      <c r="D506" s="24"/>
    </row>
    <row r="507" spans="4:4" ht="15.75" customHeight="1" x14ac:dyDescent="0.25">
      <c r="D507" s="24"/>
    </row>
    <row r="508" spans="4:4" ht="15.75" customHeight="1" x14ac:dyDescent="0.25">
      <c r="D508" s="24"/>
    </row>
    <row r="509" spans="4:4" ht="15.75" customHeight="1" x14ac:dyDescent="0.25">
      <c r="D509" s="24"/>
    </row>
    <row r="510" spans="4:4" ht="15.75" customHeight="1" x14ac:dyDescent="0.25">
      <c r="D510" s="24"/>
    </row>
    <row r="511" spans="4:4" ht="15.75" customHeight="1" x14ac:dyDescent="0.25">
      <c r="D511" s="24"/>
    </row>
    <row r="512" spans="4:4" ht="15.75" customHeight="1" x14ac:dyDescent="0.25">
      <c r="D512" s="24"/>
    </row>
    <row r="513" spans="4:4" ht="15.75" customHeight="1" x14ac:dyDescent="0.25">
      <c r="D513" s="24"/>
    </row>
    <row r="514" spans="4:4" ht="15.75" customHeight="1" x14ac:dyDescent="0.25">
      <c r="D514" s="24"/>
    </row>
    <row r="515" spans="4:4" ht="15.75" customHeight="1" x14ac:dyDescent="0.25">
      <c r="D515" s="24"/>
    </row>
    <row r="516" spans="4:4" ht="15.75" customHeight="1" x14ac:dyDescent="0.25">
      <c r="D516" s="24"/>
    </row>
    <row r="517" spans="4:4" ht="15.75" customHeight="1" x14ac:dyDescent="0.25">
      <c r="D517" s="24"/>
    </row>
    <row r="518" spans="4:4" ht="15.75" customHeight="1" x14ac:dyDescent="0.25">
      <c r="D518" s="24"/>
    </row>
    <row r="519" spans="4:4" ht="15.75" customHeight="1" x14ac:dyDescent="0.25">
      <c r="D519" s="24"/>
    </row>
    <row r="520" spans="4:4" ht="15.75" customHeight="1" x14ac:dyDescent="0.25">
      <c r="D520" s="24"/>
    </row>
    <row r="521" spans="4:4" ht="15.75" customHeight="1" x14ac:dyDescent="0.25">
      <c r="D521" s="24"/>
    </row>
    <row r="522" spans="4:4" ht="15.75" customHeight="1" x14ac:dyDescent="0.25">
      <c r="D522" s="24"/>
    </row>
    <row r="523" spans="4:4" ht="15.75" customHeight="1" x14ac:dyDescent="0.25">
      <c r="D523" s="24"/>
    </row>
    <row r="524" spans="4:4" ht="15.75" customHeight="1" x14ac:dyDescent="0.25">
      <c r="D524" s="24"/>
    </row>
    <row r="525" spans="4:4" ht="15.75" customHeight="1" x14ac:dyDescent="0.25">
      <c r="D525" s="24"/>
    </row>
    <row r="526" spans="4:4" ht="15.75" customHeight="1" x14ac:dyDescent="0.25">
      <c r="D526" s="24"/>
    </row>
    <row r="527" spans="4:4" ht="15.75" customHeight="1" x14ac:dyDescent="0.25">
      <c r="D527" s="24"/>
    </row>
    <row r="528" spans="4:4" ht="15.75" customHeight="1" x14ac:dyDescent="0.25">
      <c r="D528" s="24"/>
    </row>
    <row r="529" spans="4:4" ht="15.75" customHeight="1" x14ac:dyDescent="0.25">
      <c r="D529" s="24"/>
    </row>
    <row r="530" spans="4:4" ht="15.75" customHeight="1" x14ac:dyDescent="0.25">
      <c r="D530" s="24"/>
    </row>
    <row r="531" spans="4:4" ht="15.75" customHeight="1" x14ac:dyDescent="0.25">
      <c r="D531" s="24"/>
    </row>
    <row r="532" spans="4:4" ht="15.75" customHeight="1" x14ac:dyDescent="0.25">
      <c r="D532" s="24"/>
    </row>
    <row r="533" spans="4:4" ht="15.75" customHeight="1" x14ac:dyDescent="0.25">
      <c r="D533" s="24"/>
    </row>
    <row r="534" spans="4:4" ht="15.75" customHeight="1" x14ac:dyDescent="0.25">
      <c r="D534" s="24"/>
    </row>
    <row r="535" spans="4:4" ht="15.75" customHeight="1" x14ac:dyDescent="0.25">
      <c r="D535" s="24"/>
    </row>
    <row r="536" spans="4:4" ht="15.75" customHeight="1" x14ac:dyDescent="0.25">
      <c r="D536" s="24"/>
    </row>
    <row r="537" spans="4:4" ht="15.75" customHeight="1" x14ac:dyDescent="0.25">
      <c r="D537" s="24"/>
    </row>
    <row r="538" spans="4:4" ht="15.75" customHeight="1" x14ac:dyDescent="0.25">
      <c r="D538" s="24"/>
    </row>
    <row r="539" spans="4:4" ht="15.75" customHeight="1" x14ac:dyDescent="0.25">
      <c r="D539" s="24"/>
    </row>
    <row r="540" spans="4:4" ht="15.75" customHeight="1" x14ac:dyDescent="0.25">
      <c r="D540" s="24"/>
    </row>
    <row r="541" spans="4:4" ht="15.75" customHeight="1" x14ac:dyDescent="0.25">
      <c r="D541" s="24"/>
    </row>
    <row r="542" spans="4:4" ht="15.75" customHeight="1" x14ac:dyDescent="0.25">
      <c r="D542" s="24"/>
    </row>
    <row r="543" spans="4:4" ht="15.75" customHeight="1" x14ac:dyDescent="0.25">
      <c r="D543" s="24"/>
    </row>
    <row r="544" spans="4:4" ht="15.75" customHeight="1" x14ac:dyDescent="0.25">
      <c r="D544" s="24"/>
    </row>
    <row r="545" spans="4:4" ht="15.75" customHeight="1" x14ac:dyDescent="0.25">
      <c r="D545" s="24"/>
    </row>
    <row r="546" spans="4:4" ht="15.75" customHeight="1" x14ac:dyDescent="0.25">
      <c r="D546" s="24"/>
    </row>
    <row r="547" spans="4:4" ht="15.75" customHeight="1" x14ac:dyDescent="0.25">
      <c r="D547" s="24"/>
    </row>
    <row r="548" spans="4:4" ht="15.75" customHeight="1" x14ac:dyDescent="0.25">
      <c r="D548" s="24"/>
    </row>
    <row r="549" spans="4:4" ht="15.75" customHeight="1" x14ac:dyDescent="0.25">
      <c r="D549" s="24"/>
    </row>
    <row r="550" spans="4:4" ht="15.75" customHeight="1" x14ac:dyDescent="0.25">
      <c r="D550" s="24"/>
    </row>
    <row r="551" spans="4:4" ht="15.75" customHeight="1" x14ac:dyDescent="0.25">
      <c r="D551" s="24"/>
    </row>
    <row r="552" spans="4:4" ht="15.75" customHeight="1" x14ac:dyDescent="0.25">
      <c r="D552" s="24"/>
    </row>
    <row r="553" spans="4:4" ht="15.75" customHeight="1" x14ac:dyDescent="0.25">
      <c r="D553" s="24"/>
    </row>
    <row r="554" spans="4:4" ht="15.75" customHeight="1" x14ac:dyDescent="0.25">
      <c r="D554" s="24"/>
    </row>
    <row r="555" spans="4:4" ht="15.75" customHeight="1" x14ac:dyDescent="0.25">
      <c r="D555" s="24"/>
    </row>
    <row r="556" spans="4:4" ht="15.75" customHeight="1" x14ac:dyDescent="0.25">
      <c r="D556" s="24"/>
    </row>
    <row r="557" spans="4:4" ht="15.75" customHeight="1" x14ac:dyDescent="0.25">
      <c r="D557" s="24"/>
    </row>
    <row r="558" spans="4:4" ht="15.75" customHeight="1" x14ac:dyDescent="0.25">
      <c r="D558" s="24"/>
    </row>
    <row r="559" spans="4:4" ht="15.75" customHeight="1" x14ac:dyDescent="0.25">
      <c r="D559" s="24"/>
    </row>
    <row r="560" spans="4:4" ht="15.75" customHeight="1" x14ac:dyDescent="0.25">
      <c r="D560" s="24"/>
    </row>
    <row r="561" spans="4:4" ht="15.75" customHeight="1" x14ac:dyDescent="0.25">
      <c r="D561" s="24"/>
    </row>
    <row r="562" spans="4:4" ht="15.75" customHeight="1" x14ac:dyDescent="0.25">
      <c r="D562" s="24"/>
    </row>
    <row r="563" spans="4:4" ht="15.75" customHeight="1" x14ac:dyDescent="0.25">
      <c r="D563" s="24"/>
    </row>
    <row r="564" spans="4:4" ht="15.75" customHeight="1" x14ac:dyDescent="0.25">
      <c r="D564" s="24"/>
    </row>
    <row r="565" spans="4:4" ht="15.75" customHeight="1" x14ac:dyDescent="0.25">
      <c r="D565" s="24"/>
    </row>
    <row r="566" spans="4:4" ht="15.75" customHeight="1" x14ac:dyDescent="0.25">
      <c r="D566" s="24"/>
    </row>
    <row r="567" spans="4:4" ht="15.75" customHeight="1" x14ac:dyDescent="0.25">
      <c r="D567" s="24"/>
    </row>
    <row r="568" spans="4:4" ht="15.75" customHeight="1" x14ac:dyDescent="0.25">
      <c r="D568" s="24"/>
    </row>
    <row r="569" spans="4:4" ht="15.75" customHeight="1" x14ac:dyDescent="0.25">
      <c r="D569" s="24"/>
    </row>
    <row r="570" spans="4:4" ht="15.75" customHeight="1" x14ac:dyDescent="0.25">
      <c r="D570" s="24"/>
    </row>
    <row r="571" spans="4:4" ht="15.75" customHeight="1" x14ac:dyDescent="0.25">
      <c r="D571" s="24"/>
    </row>
    <row r="572" spans="4:4" ht="15.75" customHeight="1" x14ac:dyDescent="0.25">
      <c r="D572" s="24"/>
    </row>
    <row r="573" spans="4:4" ht="15.75" customHeight="1" x14ac:dyDescent="0.25">
      <c r="D573" s="24"/>
    </row>
    <row r="574" spans="4:4" ht="15.75" customHeight="1" x14ac:dyDescent="0.25">
      <c r="D574" s="24"/>
    </row>
    <row r="575" spans="4:4" ht="15.75" customHeight="1" x14ac:dyDescent="0.25">
      <c r="D575" s="24"/>
    </row>
    <row r="576" spans="4:4" ht="15.75" customHeight="1" x14ac:dyDescent="0.25">
      <c r="D576" s="24"/>
    </row>
    <row r="577" spans="4:4" ht="15.75" customHeight="1" x14ac:dyDescent="0.25">
      <c r="D577" s="24"/>
    </row>
    <row r="578" spans="4:4" ht="15.75" customHeight="1" x14ac:dyDescent="0.25">
      <c r="D578" s="24"/>
    </row>
    <row r="579" spans="4:4" ht="15.75" customHeight="1" x14ac:dyDescent="0.25">
      <c r="D579" s="24"/>
    </row>
    <row r="580" spans="4:4" ht="15.75" customHeight="1" x14ac:dyDescent="0.25">
      <c r="D580" s="24"/>
    </row>
    <row r="581" spans="4:4" ht="15.75" customHeight="1" x14ac:dyDescent="0.25">
      <c r="D581" s="24"/>
    </row>
    <row r="582" spans="4:4" ht="15.75" customHeight="1" x14ac:dyDescent="0.25">
      <c r="D582" s="24"/>
    </row>
    <row r="583" spans="4:4" ht="15.75" customHeight="1" x14ac:dyDescent="0.25">
      <c r="D583" s="24"/>
    </row>
    <row r="584" spans="4:4" ht="15.75" customHeight="1" x14ac:dyDescent="0.25">
      <c r="D584" s="24"/>
    </row>
    <row r="585" spans="4:4" ht="15.75" customHeight="1" x14ac:dyDescent="0.25">
      <c r="D585" s="24"/>
    </row>
    <row r="586" spans="4:4" ht="15.75" customHeight="1" x14ac:dyDescent="0.25">
      <c r="D586" s="24"/>
    </row>
    <row r="587" spans="4:4" ht="15.75" customHeight="1" x14ac:dyDescent="0.25">
      <c r="D587" s="24"/>
    </row>
    <row r="588" spans="4:4" ht="15.75" customHeight="1" x14ac:dyDescent="0.25">
      <c r="D588" s="24"/>
    </row>
    <row r="589" spans="4:4" ht="15.75" customHeight="1" x14ac:dyDescent="0.25">
      <c r="D589" s="24"/>
    </row>
    <row r="590" spans="4:4" ht="15.75" customHeight="1" x14ac:dyDescent="0.25">
      <c r="D590" s="24"/>
    </row>
    <row r="591" spans="4:4" ht="15.75" customHeight="1" x14ac:dyDescent="0.25">
      <c r="D591" s="24"/>
    </row>
    <row r="592" spans="4:4" ht="15.75" customHeight="1" x14ac:dyDescent="0.25">
      <c r="D592" s="24"/>
    </row>
    <row r="593" spans="4:4" ht="15.75" customHeight="1" x14ac:dyDescent="0.25">
      <c r="D593" s="24"/>
    </row>
    <row r="594" spans="4:4" ht="15.75" customHeight="1" x14ac:dyDescent="0.25">
      <c r="D594" s="24"/>
    </row>
    <row r="595" spans="4:4" ht="15.75" customHeight="1" x14ac:dyDescent="0.25">
      <c r="D595" s="24"/>
    </row>
    <row r="596" spans="4:4" ht="15.75" customHeight="1" x14ac:dyDescent="0.25">
      <c r="D596" s="24"/>
    </row>
    <row r="597" spans="4:4" ht="15.75" customHeight="1" x14ac:dyDescent="0.25">
      <c r="D597" s="24"/>
    </row>
    <row r="598" spans="4:4" ht="15.75" customHeight="1" x14ac:dyDescent="0.25">
      <c r="D598" s="24"/>
    </row>
    <row r="599" spans="4:4" ht="15.75" customHeight="1" x14ac:dyDescent="0.25">
      <c r="D599" s="24"/>
    </row>
    <row r="600" spans="4:4" ht="15.75" customHeight="1" x14ac:dyDescent="0.25">
      <c r="D600" s="24"/>
    </row>
    <row r="601" spans="4:4" ht="15.75" customHeight="1" x14ac:dyDescent="0.25">
      <c r="D601" s="24"/>
    </row>
    <row r="602" spans="4:4" ht="15.75" customHeight="1" x14ac:dyDescent="0.25">
      <c r="D602" s="24"/>
    </row>
    <row r="603" spans="4:4" ht="15.75" customHeight="1" x14ac:dyDescent="0.25">
      <c r="D603" s="24"/>
    </row>
    <row r="604" spans="4:4" ht="15.75" customHeight="1" x14ac:dyDescent="0.25">
      <c r="D604" s="24"/>
    </row>
    <row r="605" spans="4:4" ht="15.75" customHeight="1" x14ac:dyDescent="0.25">
      <c r="D605" s="24"/>
    </row>
    <row r="606" spans="4:4" ht="15.75" customHeight="1" x14ac:dyDescent="0.25">
      <c r="D606" s="24"/>
    </row>
    <row r="607" spans="4:4" ht="15.75" customHeight="1" x14ac:dyDescent="0.25">
      <c r="D607" s="24"/>
    </row>
    <row r="608" spans="4:4" ht="15.75" customHeight="1" x14ac:dyDescent="0.25">
      <c r="D608" s="24"/>
    </row>
    <row r="609" spans="4:4" ht="15.75" customHeight="1" x14ac:dyDescent="0.25">
      <c r="D609" s="24"/>
    </row>
    <row r="610" spans="4:4" ht="15.75" customHeight="1" x14ac:dyDescent="0.25">
      <c r="D610" s="24"/>
    </row>
    <row r="611" spans="4:4" ht="15.75" customHeight="1" x14ac:dyDescent="0.25">
      <c r="D611" s="24"/>
    </row>
    <row r="612" spans="4:4" ht="15.75" customHeight="1" x14ac:dyDescent="0.25">
      <c r="D612" s="24"/>
    </row>
    <row r="613" spans="4:4" ht="15.75" customHeight="1" x14ac:dyDescent="0.25">
      <c r="D613" s="24"/>
    </row>
    <row r="614" spans="4:4" ht="15.75" customHeight="1" x14ac:dyDescent="0.25">
      <c r="D614" s="24"/>
    </row>
    <row r="615" spans="4:4" ht="15.75" customHeight="1" x14ac:dyDescent="0.25">
      <c r="D615" s="24"/>
    </row>
    <row r="616" spans="4:4" ht="15.75" customHeight="1" x14ac:dyDescent="0.25">
      <c r="D616" s="24"/>
    </row>
    <row r="617" spans="4:4" ht="15.75" customHeight="1" x14ac:dyDescent="0.25">
      <c r="D617" s="24"/>
    </row>
    <row r="618" spans="4:4" ht="15.75" customHeight="1" x14ac:dyDescent="0.25">
      <c r="D618" s="24"/>
    </row>
    <row r="619" spans="4:4" ht="15.75" customHeight="1" x14ac:dyDescent="0.25">
      <c r="D619" s="24"/>
    </row>
    <row r="620" spans="4:4" ht="15.75" customHeight="1" x14ac:dyDescent="0.25">
      <c r="D620" s="24"/>
    </row>
    <row r="621" spans="4:4" ht="15.75" customHeight="1" x14ac:dyDescent="0.25">
      <c r="D621" s="24"/>
    </row>
    <row r="622" spans="4:4" ht="15.75" customHeight="1" x14ac:dyDescent="0.25">
      <c r="D622" s="24"/>
    </row>
    <row r="623" spans="4:4" ht="15.75" customHeight="1" x14ac:dyDescent="0.25">
      <c r="D623" s="24"/>
    </row>
    <row r="624" spans="4:4" ht="15.75" customHeight="1" x14ac:dyDescent="0.25">
      <c r="D624" s="24"/>
    </row>
    <row r="625" spans="4:4" ht="15.75" customHeight="1" x14ac:dyDescent="0.25">
      <c r="D625" s="24"/>
    </row>
    <row r="626" spans="4:4" ht="15.75" customHeight="1" x14ac:dyDescent="0.25">
      <c r="D626" s="24"/>
    </row>
    <row r="627" spans="4:4" ht="15.75" customHeight="1" x14ac:dyDescent="0.25">
      <c r="D627" s="24"/>
    </row>
    <row r="628" spans="4:4" ht="15.75" customHeight="1" x14ac:dyDescent="0.25">
      <c r="D628" s="24"/>
    </row>
    <row r="629" spans="4:4" ht="15.75" customHeight="1" x14ac:dyDescent="0.25">
      <c r="D629" s="24"/>
    </row>
    <row r="630" spans="4:4" ht="15.75" customHeight="1" x14ac:dyDescent="0.25">
      <c r="D630" s="24"/>
    </row>
    <row r="631" spans="4:4" ht="15.75" customHeight="1" x14ac:dyDescent="0.25">
      <c r="D631" s="24"/>
    </row>
    <row r="632" spans="4:4" ht="15.75" customHeight="1" x14ac:dyDescent="0.25">
      <c r="D632" s="24"/>
    </row>
    <row r="633" spans="4:4" ht="15.75" customHeight="1" x14ac:dyDescent="0.25">
      <c r="D633" s="24"/>
    </row>
    <row r="634" spans="4:4" ht="15.75" customHeight="1" x14ac:dyDescent="0.25">
      <c r="D634" s="24"/>
    </row>
    <row r="635" spans="4:4" ht="15.75" customHeight="1" x14ac:dyDescent="0.25">
      <c r="D635" s="24"/>
    </row>
    <row r="636" spans="4:4" ht="15.75" customHeight="1" x14ac:dyDescent="0.25">
      <c r="D636" s="24"/>
    </row>
    <row r="637" spans="4:4" ht="15.75" customHeight="1" x14ac:dyDescent="0.25">
      <c r="D637" s="24"/>
    </row>
    <row r="638" spans="4:4" ht="15.75" customHeight="1" x14ac:dyDescent="0.25">
      <c r="D638" s="24"/>
    </row>
    <row r="639" spans="4:4" ht="15.75" customHeight="1" x14ac:dyDescent="0.25">
      <c r="D639" s="24"/>
    </row>
    <row r="640" spans="4:4" ht="15.75" customHeight="1" x14ac:dyDescent="0.25">
      <c r="D640" s="24"/>
    </row>
    <row r="641" spans="4:4" ht="15.75" customHeight="1" x14ac:dyDescent="0.25">
      <c r="D641" s="24"/>
    </row>
    <row r="642" spans="4:4" ht="15.75" customHeight="1" x14ac:dyDescent="0.25">
      <c r="D642" s="24"/>
    </row>
    <row r="643" spans="4:4" ht="15.75" customHeight="1" x14ac:dyDescent="0.25">
      <c r="D643" s="24"/>
    </row>
    <row r="644" spans="4:4" ht="15.75" customHeight="1" x14ac:dyDescent="0.25">
      <c r="D644" s="24"/>
    </row>
    <row r="645" spans="4:4" ht="15.75" customHeight="1" x14ac:dyDescent="0.25">
      <c r="D645" s="24"/>
    </row>
    <row r="646" spans="4:4" ht="15.75" customHeight="1" x14ac:dyDescent="0.25">
      <c r="D646" s="24"/>
    </row>
    <row r="647" spans="4:4" ht="15.75" customHeight="1" x14ac:dyDescent="0.25">
      <c r="D647" s="24"/>
    </row>
    <row r="648" spans="4:4" ht="15.75" customHeight="1" x14ac:dyDescent="0.25">
      <c r="D648" s="24"/>
    </row>
    <row r="649" spans="4:4" ht="15.75" customHeight="1" x14ac:dyDescent="0.25">
      <c r="D649" s="24"/>
    </row>
    <row r="650" spans="4:4" ht="15.75" customHeight="1" x14ac:dyDescent="0.25">
      <c r="D650" s="24"/>
    </row>
    <row r="651" spans="4:4" ht="15.75" customHeight="1" x14ac:dyDescent="0.25">
      <c r="D651" s="24"/>
    </row>
    <row r="652" spans="4:4" ht="15.75" customHeight="1" x14ac:dyDescent="0.25">
      <c r="D652" s="24"/>
    </row>
    <row r="653" spans="4:4" ht="15.75" customHeight="1" x14ac:dyDescent="0.25">
      <c r="D653" s="24"/>
    </row>
    <row r="654" spans="4:4" ht="15.75" customHeight="1" x14ac:dyDescent="0.25">
      <c r="D654" s="24"/>
    </row>
    <row r="655" spans="4:4" ht="15.75" customHeight="1" x14ac:dyDescent="0.25">
      <c r="D655" s="24"/>
    </row>
    <row r="656" spans="4:4" ht="15.75" customHeight="1" x14ac:dyDescent="0.25">
      <c r="D656" s="24"/>
    </row>
    <row r="657" spans="4:4" ht="15.75" customHeight="1" x14ac:dyDescent="0.25">
      <c r="D657" s="24"/>
    </row>
    <row r="658" spans="4:4" ht="15.75" customHeight="1" x14ac:dyDescent="0.25">
      <c r="D658" s="24"/>
    </row>
    <row r="659" spans="4:4" ht="15.75" customHeight="1" x14ac:dyDescent="0.25">
      <c r="D659" s="24"/>
    </row>
    <row r="660" spans="4:4" ht="15.75" customHeight="1" x14ac:dyDescent="0.25">
      <c r="D660" s="24"/>
    </row>
    <row r="661" spans="4:4" ht="15.75" customHeight="1" x14ac:dyDescent="0.25">
      <c r="D661" s="24"/>
    </row>
    <row r="662" spans="4:4" ht="15.75" customHeight="1" x14ac:dyDescent="0.25">
      <c r="D662" s="24"/>
    </row>
    <row r="663" spans="4:4" ht="15.75" customHeight="1" x14ac:dyDescent="0.25">
      <c r="D663" s="24"/>
    </row>
    <row r="664" spans="4:4" ht="15.75" customHeight="1" x14ac:dyDescent="0.25">
      <c r="D664" s="24"/>
    </row>
    <row r="665" spans="4:4" ht="15.75" customHeight="1" x14ac:dyDescent="0.25">
      <c r="D665" s="24"/>
    </row>
    <row r="666" spans="4:4" ht="15.75" customHeight="1" x14ac:dyDescent="0.25">
      <c r="D666" s="24"/>
    </row>
    <row r="667" spans="4:4" ht="15.75" customHeight="1" x14ac:dyDescent="0.25">
      <c r="D667" s="24"/>
    </row>
    <row r="668" spans="4:4" ht="15.75" customHeight="1" x14ac:dyDescent="0.25">
      <c r="D668" s="24"/>
    </row>
    <row r="669" spans="4:4" ht="15.75" customHeight="1" x14ac:dyDescent="0.25">
      <c r="D669" s="24"/>
    </row>
    <row r="670" spans="4:4" ht="15.75" customHeight="1" x14ac:dyDescent="0.25">
      <c r="D670" s="24"/>
    </row>
    <row r="671" spans="4:4" ht="15.75" customHeight="1" x14ac:dyDescent="0.25">
      <c r="D671" s="24"/>
    </row>
    <row r="672" spans="4:4" ht="15.75" customHeight="1" x14ac:dyDescent="0.25">
      <c r="D672" s="24"/>
    </row>
    <row r="673" spans="4:4" ht="15.75" customHeight="1" x14ac:dyDescent="0.25">
      <c r="D673" s="24"/>
    </row>
    <row r="674" spans="4:4" ht="15.75" customHeight="1" x14ac:dyDescent="0.25">
      <c r="D674" s="24"/>
    </row>
    <row r="675" spans="4:4" ht="15.75" customHeight="1" x14ac:dyDescent="0.25">
      <c r="D675" s="24"/>
    </row>
    <row r="676" spans="4:4" ht="15.75" customHeight="1" x14ac:dyDescent="0.25">
      <c r="D676" s="24"/>
    </row>
    <row r="677" spans="4:4" ht="15.75" customHeight="1" x14ac:dyDescent="0.25">
      <c r="D677" s="24"/>
    </row>
    <row r="678" spans="4:4" ht="15.75" customHeight="1" x14ac:dyDescent="0.25">
      <c r="D678" s="24"/>
    </row>
    <row r="679" spans="4:4" ht="15.75" customHeight="1" x14ac:dyDescent="0.25">
      <c r="D679" s="24"/>
    </row>
    <row r="680" spans="4:4" ht="15.75" customHeight="1" x14ac:dyDescent="0.25">
      <c r="D680" s="24"/>
    </row>
    <row r="681" spans="4:4" ht="15.75" customHeight="1" x14ac:dyDescent="0.25">
      <c r="D681" s="24"/>
    </row>
    <row r="682" spans="4:4" ht="15.75" customHeight="1" x14ac:dyDescent="0.25">
      <c r="D682" s="24"/>
    </row>
    <row r="683" spans="4:4" ht="15.75" customHeight="1" x14ac:dyDescent="0.25">
      <c r="D683" s="24"/>
    </row>
    <row r="684" spans="4:4" ht="15.75" customHeight="1" x14ac:dyDescent="0.25">
      <c r="D684" s="24"/>
    </row>
    <row r="685" spans="4:4" ht="15.75" customHeight="1" x14ac:dyDescent="0.25">
      <c r="D685" s="24"/>
    </row>
    <row r="686" spans="4:4" ht="15.75" customHeight="1" x14ac:dyDescent="0.25">
      <c r="D686" s="24"/>
    </row>
    <row r="687" spans="4:4" ht="15.75" customHeight="1" x14ac:dyDescent="0.25">
      <c r="D687" s="24"/>
    </row>
    <row r="688" spans="4:4" ht="15.75" customHeight="1" x14ac:dyDescent="0.25">
      <c r="D688" s="24"/>
    </row>
    <row r="689" spans="4:4" ht="15.75" customHeight="1" x14ac:dyDescent="0.25">
      <c r="D689" s="24"/>
    </row>
    <row r="690" spans="4:4" ht="15.75" customHeight="1" x14ac:dyDescent="0.25">
      <c r="D690" s="24"/>
    </row>
    <row r="691" spans="4:4" ht="15.75" customHeight="1" x14ac:dyDescent="0.25">
      <c r="D691" s="24"/>
    </row>
    <row r="692" spans="4:4" ht="15.75" customHeight="1" x14ac:dyDescent="0.25">
      <c r="D692" s="24"/>
    </row>
    <row r="693" spans="4:4" ht="15.75" customHeight="1" x14ac:dyDescent="0.25">
      <c r="D693" s="24"/>
    </row>
    <row r="694" spans="4:4" ht="15.75" customHeight="1" x14ac:dyDescent="0.25">
      <c r="D694" s="24"/>
    </row>
    <row r="695" spans="4:4" ht="15.75" customHeight="1" x14ac:dyDescent="0.25">
      <c r="D695" s="24"/>
    </row>
    <row r="696" spans="4:4" ht="15.75" customHeight="1" x14ac:dyDescent="0.25">
      <c r="D696" s="24"/>
    </row>
    <row r="697" spans="4:4" ht="15.75" customHeight="1" x14ac:dyDescent="0.25">
      <c r="D697" s="24"/>
    </row>
    <row r="698" spans="4:4" ht="15.75" customHeight="1" x14ac:dyDescent="0.25">
      <c r="D698" s="24"/>
    </row>
    <row r="699" spans="4:4" ht="15.75" customHeight="1" x14ac:dyDescent="0.25">
      <c r="D699" s="24"/>
    </row>
    <row r="700" spans="4:4" ht="15.75" customHeight="1" x14ac:dyDescent="0.25">
      <c r="D700" s="24"/>
    </row>
    <row r="701" spans="4:4" ht="15.75" customHeight="1" x14ac:dyDescent="0.25">
      <c r="D701" s="24"/>
    </row>
    <row r="702" spans="4:4" ht="15.75" customHeight="1" x14ac:dyDescent="0.25">
      <c r="D702" s="24"/>
    </row>
    <row r="703" spans="4:4" ht="15.75" customHeight="1" x14ac:dyDescent="0.25">
      <c r="D703" s="24"/>
    </row>
    <row r="704" spans="4:4" ht="15.75" customHeight="1" x14ac:dyDescent="0.25">
      <c r="D704" s="24"/>
    </row>
    <row r="705" spans="4:4" ht="15.75" customHeight="1" x14ac:dyDescent="0.25">
      <c r="D705" s="24"/>
    </row>
    <row r="706" spans="4:4" ht="15.75" customHeight="1" x14ac:dyDescent="0.25">
      <c r="D706" s="24"/>
    </row>
    <row r="707" spans="4:4" ht="15.75" customHeight="1" x14ac:dyDescent="0.25">
      <c r="D707" s="24"/>
    </row>
    <row r="708" spans="4:4" ht="15.75" customHeight="1" x14ac:dyDescent="0.25">
      <c r="D708" s="24"/>
    </row>
    <row r="709" spans="4:4" ht="15.75" customHeight="1" x14ac:dyDescent="0.25">
      <c r="D709" s="24"/>
    </row>
    <row r="710" spans="4:4" ht="15.75" customHeight="1" x14ac:dyDescent="0.25">
      <c r="D710" s="24"/>
    </row>
    <row r="711" spans="4:4" ht="15.75" customHeight="1" x14ac:dyDescent="0.25">
      <c r="D711" s="24"/>
    </row>
    <row r="712" spans="4:4" ht="15.75" customHeight="1" x14ac:dyDescent="0.25">
      <c r="D712" s="24"/>
    </row>
    <row r="713" spans="4:4" ht="15.75" customHeight="1" x14ac:dyDescent="0.25">
      <c r="D713" s="24"/>
    </row>
    <row r="714" spans="4:4" ht="15.75" customHeight="1" x14ac:dyDescent="0.25">
      <c r="D714" s="24"/>
    </row>
    <row r="715" spans="4:4" ht="15.75" customHeight="1" x14ac:dyDescent="0.25">
      <c r="D715" s="24"/>
    </row>
    <row r="716" spans="4:4" ht="15.75" customHeight="1" x14ac:dyDescent="0.25">
      <c r="D716" s="24"/>
    </row>
    <row r="717" spans="4:4" ht="15.75" customHeight="1" x14ac:dyDescent="0.25">
      <c r="D717" s="24"/>
    </row>
    <row r="718" spans="4:4" ht="15.75" customHeight="1" x14ac:dyDescent="0.25">
      <c r="D718" s="24"/>
    </row>
    <row r="719" spans="4:4" ht="15.75" customHeight="1" x14ac:dyDescent="0.25">
      <c r="D719" s="24"/>
    </row>
    <row r="720" spans="4:4" ht="15.75" customHeight="1" x14ac:dyDescent="0.25">
      <c r="D720" s="24"/>
    </row>
    <row r="721" spans="4:4" ht="15.75" customHeight="1" x14ac:dyDescent="0.25">
      <c r="D721" s="24"/>
    </row>
    <row r="722" spans="4:4" ht="15.75" customHeight="1" x14ac:dyDescent="0.25">
      <c r="D722" s="24"/>
    </row>
    <row r="723" spans="4:4" ht="15.75" customHeight="1" x14ac:dyDescent="0.25">
      <c r="D723" s="24"/>
    </row>
    <row r="724" spans="4:4" ht="15.75" customHeight="1" x14ac:dyDescent="0.25">
      <c r="D724" s="24"/>
    </row>
    <row r="725" spans="4:4" ht="15.75" customHeight="1" x14ac:dyDescent="0.25">
      <c r="D725" s="24"/>
    </row>
    <row r="726" spans="4:4" ht="15.75" customHeight="1" x14ac:dyDescent="0.25">
      <c r="D726" s="24"/>
    </row>
    <row r="727" spans="4:4" ht="15.75" customHeight="1" x14ac:dyDescent="0.25">
      <c r="D727" s="24"/>
    </row>
    <row r="728" spans="4:4" ht="15.75" customHeight="1" x14ac:dyDescent="0.25">
      <c r="D728" s="24"/>
    </row>
    <row r="729" spans="4:4" ht="15.75" customHeight="1" x14ac:dyDescent="0.25">
      <c r="D729" s="24"/>
    </row>
    <row r="730" spans="4:4" ht="15.75" customHeight="1" x14ac:dyDescent="0.25">
      <c r="D730" s="24"/>
    </row>
    <row r="731" spans="4:4" ht="15.75" customHeight="1" x14ac:dyDescent="0.25">
      <c r="D731" s="24"/>
    </row>
    <row r="732" spans="4:4" ht="15.75" customHeight="1" x14ac:dyDescent="0.25">
      <c r="D732" s="24"/>
    </row>
    <row r="733" spans="4:4" ht="15.75" customHeight="1" x14ac:dyDescent="0.25">
      <c r="D733" s="24"/>
    </row>
    <row r="734" spans="4:4" ht="15.75" customHeight="1" x14ac:dyDescent="0.25">
      <c r="D734" s="24"/>
    </row>
    <row r="735" spans="4:4" ht="15.75" customHeight="1" x14ac:dyDescent="0.25">
      <c r="D735" s="24"/>
    </row>
    <row r="736" spans="4:4" ht="15.75" customHeight="1" x14ac:dyDescent="0.25">
      <c r="D736" s="24"/>
    </row>
    <row r="737" spans="4:4" ht="15.75" customHeight="1" x14ac:dyDescent="0.25">
      <c r="D737" s="24"/>
    </row>
    <row r="738" spans="4:4" ht="15.75" customHeight="1" x14ac:dyDescent="0.25">
      <c r="D738" s="24"/>
    </row>
    <row r="739" spans="4:4" ht="15.75" customHeight="1" x14ac:dyDescent="0.25">
      <c r="D739" s="24"/>
    </row>
    <row r="740" spans="4:4" ht="15.75" customHeight="1" x14ac:dyDescent="0.25">
      <c r="D740" s="24"/>
    </row>
    <row r="741" spans="4:4" ht="15.75" customHeight="1" x14ac:dyDescent="0.25">
      <c r="D741" s="24"/>
    </row>
    <row r="742" spans="4:4" ht="15.75" customHeight="1" x14ac:dyDescent="0.25">
      <c r="D742" s="24"/>
    </row>
    <row r="743" spans="4:4" ht="15.75" customHeight="1" x14ac:dyDescent="0.25">
      <c r="D743" s="24"/>
    </row>
    <row r="744" spans="4:4" ht="15.75" customHeight="1" x14ac:dyDescent="0.25">
      <c r="D744" s="24"/>
    </row>
    <row r="745" spans="4:4" ht="15.75" customHeight="1" x14ac:dyDescent="0.25">
      <c r="D745" s="24"/>
    </row>
    <row r="746" spans="4:4" ht="15.75" customHeight="1" x14ac:dyDescent="0.25">
      <c r="D746" s="24"/>
    </row>
    <row r="747" spans="4:4" ht="15.75" customHeight="1" x14ac:dyDescent="0.25">
      <c r="D747" s="24"/>
    </row>
    <row r="748" spans="4:4" ht="15.75" customHeight="1" x14ac:dyDescent="0.25">
      <c r="D748" s="24"/>
    </row>
    <row r="749" spans="4:4" ht="15.75" customHeight="1" x14ac:dyDescent="0.25">
      <c r="D749" s="24"/>
    </row>
    <row r="750" spans="4:4" ht="15.75" customHeight="1" x14ac:dyDescent="0.25">
      <c r="D750" s="24"/>
    </row>
    <row r="751" spans="4:4" ht="15.75" customHeight="1" x14ac:dyDescent="0.25">
      <c r="D751" s="24"/>
    </row>
    <row r="752" spans="4:4" ht="15.75" customHeight="1" x14ac:dyDescent="0.25">
      <c r="D752" s="24"/>
    </row>
    <row r="753" spans="4:4" ht="15.75" customHeight="1" x14ac:dyDescent="0.25">
      <c r="D753" s="24"/>
    </row>
    <row r="754" spans="4:4" ht="15.75" customHeight="1" x14ac:dyDescent="0.25">
      <c r="D754" s="24"/>
    </row>
    <row r="755" spans="4:4" ht="15.75" customHeight="1" x14ac:dyDescent="0.25">
      <c r="D755" s="24"/>
    </row>
    <row r="756" spans="4:4" ht="15.75" customHeight="1" x14ac:dyDescent="0.25">
      <c r="D756" s="24"/>
    </row>
    <row r="757" spans="4:4" ht="15.75" customHeight="1" x14ac:dyDescent="0.25">
      <c r="D757" s="24"/>
    </row>
    <row r="758" spans="4:4" ht="15.75" customHeight="1" x14ac:dyDescent="0.25">
      <c r="D758" s="24"/>
    </row>
    <row r="759" spans="4:4" ht="15.75" customHeight="1" x14ac:dyDescent="0.25">
      <c r="D759" s="24"/>
    </row>
    <row r="760" spans="4:4" ht="15.75" customHeight="1" x14ac:dyDescent="0.25">
      <c r="D760" s="24"/>
    </row>
    <row r="761" spans="4:4" ht="15.75" customHeight="1" x14ac:dyDescent="0.25">
      <c r="D761" s="24"/>
    </row>
    <row r="762" spans="4:4" ht="15.75" customHeight="1" x14ac:dyDescent="0.25">
      <c r="D762" s="24"/>
    </row>
    <row r="763" spans="4:4" ht="15.75" customHeight="1" x14ac:dyDescent="0.25">
      <c r="D763" s="24"/>
    </row>
    <row r="764" spans="4:4" ht="15.75" customHeight="1" x14ac:dyDescent="0.25">
      <c r="D764" s="24"/>
    </row>
    <row r="765" spans="4:4" ht="15.75" customHeight="1" x14ac:dyDescent="0.25">
      <c r="D765" s="24"/>
    </row>
    <row r="766" spans="4:4" ht="15.75" customHeight="1" x14ac:dyDescent="0.25">
      <c r="D766" s="24"/>
    </row>
    <row r="767" spans="4:4" ht="15.75" customHeight="1" x14ac:dyDescent="0.25">
      <c r="D767" s="24"/>
    </row>
    <row r="768" spans="4:4" ht="15.75" customHeight="1" x14ac:dyDescent="0.25">
      <c r="D768" s="24"/>
    </row>
    <row r="769" spans="4:4" ht="15.75" customHeight="1" x14ac:dyDescent="0.25">
      <c r="D769" s="24"/>
    </row>
    <row r="770" spans="4:4" ht="15.75" customHeight="1" x14ac:dyDescent="0.25">
      <c r="D770" s="24"/>
    </row>
    <row r="771" spans="4:4" ht="15.75" customHeight="1" x14ac:dyDescent="0.25">
      <c r="D771" s="24"/>
    </row>
    <row r="772" spans="4:4" ht="15.75" customHeight="1" x14ac:dyDescent="0.25">
      <c r="D772" s="24"/>
    </row>
    <row r="773" spans="4:4" ht="15.75" customHeight="1" x14ac:dyDescent="0.25">
      <c r="D773" s="24"/>
    </row>
    <row r="774" spans="4:4" ht="15.75" customHeight="1" x14ac:dyDescent="0.25">
      <c r="D774" s="24"/>
    </row>
    <row r="775" spans="4:4" ht="15.75" customHeight="1" x14ac:dyDescent="0.25">
      <c r="D775" s="24"/>
    </row>
    <row r="776" spans="4:4" ht="15.75" customHeight="1" x14ac:dyDescent="0.25">
      <c r="D776" s="24"/>
    </row>
    <row r="777" spans="4:4" ht="15.75" customHeight="1" x14ac:dyDescent="0.25">
      <c r="D777" s="24"/>
    </row>
    <row r="778" spans="4:4" ht="15.75" customHeight="1" x14ac:dyDescent="0.25">
      <c r="D778" s="24"/>
    </row>
    <row r="779" spans="4:4" ht="15.75" customHeight="1" x14ac:dyDescent="0.25">
      <c r="D779" s="24"/>
    </row>
    <row r="780" spans="4:4" ht="15.75" customHeight="1" x14ac:dyDescent="0.25">
      <c r="D780" s="24"/>
    </row>
    <row r="781" spans="4:4" ht="15.75" customHeight="1" x14ac:dyDescent="0.25">
      <c r="D781" s="24"/>
    </row>
    <row r="782" spans="4:4" ht="15.75" customHeight="1" x14ac:dyDescent="0.25">
      <c r="D782" s="24"/>
    </row>
    <row r="783" spans="4:4" ht="15.75" customHeight="1" x14ac:dyDescent="0.25">
      <c r="D783" s="24"/>
    </row>
    <row r="784" spans="4:4" ht="15.75" customHeight="1" x14ac:dyDescent="0.25">
      <c r="D784" s="24"/>
    </row>
    <row r="785" spans="4:4" ht="15.75" customHeight="1" x14ac:dyDescent="0.25">
      <c r="D785" s="24"/>
    </row>
    <row r="786" spans="4:4" ht="15.75" customHeight="1" x14ac:dyDescent="0.25">
      <c r="D786" s="24"/>
    </row>
    <row r="787" spans="4:4" ht="15.75" customHeight="1" x14ac:dyDescent="0.25">
      <c r="D787" s="24"/>
    </row>
    <row r="788" spans="4:4" ht="15.75" customHeight="1" x14ac:dyDescent="0.25">
      <c r="D788" s="24"/>
    </row>
    <row r="789" spans="4:4" ht="15.75" customHeight="1" x14ac:dyDescent="0.25">
      <c r="D789" s="24"/>
    </row>
    <row r="790" spans="4:4" ht="15.75" customHeight="1" x14ac:dyDescent="0.25">
      <c r="D790" s="24"/>
    </row>
    <row r="791" spans="4:4" ht="15.75" customHeight="1" x14ac:dyDescent="0.25">
      <c r="D791" s="24"/>
    </row>
    <row r="792" spans="4:4" ht="15.75" customHeight="1" x14ac:dyDescent="0.25">
      <c r="D792" s="24"/>
    </row>
    <row r="793" spans="4:4" ht="15.75" customHeight="1" x14ac:dyDescent="0.25">
      <c r="D793" s="24"/>
    </row>
    <row r="794" spans="4:4" ht="15.75" customHeight="1" x14ac:dyDescent="0.25">
      <c r="D794" s="24"/>
    </row>
    <row r="795" spans="4:4" ht="15.75" customHeight="1" x14ac:dyDescent="0.25">
      <c r="D795" s="24"/>
    </row>
    <row r="796" spans="4:4" ht="15.75" customHeight="1" x14ac:dyDescent="0.25">
      <c r="D796" s="24"/>
    </row>
    <row r="797" spans="4:4" ht="15.75" customHeight="1" x14ac:dyDescent="0.25">
      <c r="D797" s="24"/>
    </row>
    <row r="798" spans="4:4" ht="15.75" customHeight="1" x14ac:dyDescent="0.25">
      <c r="D798" s="24"/>
    </row>
    <row r="799" spans="4:4" ht="15.75" customHeight="1" x14ac:dyDescent="0.25">
      <c r="D799" s="24"/>
    </row>
    <row r="800" spans="4:4" ht="15.75" customHeight="1" x14ac:dyDescent="0.25">
      <c r="D800" s="24"/>
    </row>
    <row r="801" spans="4:4" ht="15.75" customHeight="1" x14ac:dyDescent="0.25">
      <c r="D801" s="24"/>
    </row>
    <row r="802" spans="4:4" ht="15.75" customHeight="1" x14ac:dyDescent="0.25">
      <c r="D802" s="24"/>
    </row>
    <row r="803" spans="4:4" ht="15.75" customHeight="1" x14ac:dyDescent="0.25">
      <c r="D803" s="24"/>
    </row>
    <row r="804" spans="4:4" ht="15.75" customHeight="1" x14ac:dyDescent="0.25">
      <c r="D804" s="24"/>
    </row>
    <row r="805" spans="4:4" ht="15.75" customHeight="1" x14ac:dyDescent="0.25">
      <c r="D805" s="24"/>
    </row>
    <row r="806" spans="4:4" ht="15.75" customHeight="1" x14ac:dyDescent="0.25">
      <c r="D806" s="24"/>
    </row>
    <row r="807" spans="4:4" ht="15.75" customHeight="1" x14ac:dyDescent="0.25">
      <c r="D807" s="24"/>
    </row>
    <row r="808" spans="4:4" ht="15.75" customHeight="1" x14ac:dyDescent="0.25">
      <c r="D808" s="24"/>
    </row>
    <row r="809" spans="4:4" ht="15.75" customHeight="1" x14ac:dyDescent="0.25">
      <c r="D809" s="24"/>
    </row>
    <row r="810" spans="4:4" ht="15.75" customHeight="1" x14ac:dyDescent="0.25">
      <c r="D810" s="24"/>
    </row>
    <row r="811" spans="4:4" ht="15.75" customHeight="1" x14ac:dyDescent="0.25">
      <c r="D811" s="24"/>
    </row>
    <row r="812" spans="4:4" ht="15.75" customHeight="1" x14ac:dyDescent="0.25">
      <c r="D812" s="24"/>
    </row>
    <row r="813" spans="4:4" ht="15.75" customHeight="1" x14ac:dyDescent="0.25">
      <c r="D813" s="24"/>
    </row>
    <row r="814" spans="4:4" ht="15.75" customHeight="1" x14ac:dyDescent="0.25">
      <c r="D814" s="24"/>
    </row>
    <row r="815" spans="4:4" ht="15.75" customHeight="1" x14ac:dyDescent="0.25">
      <c r="D815" s="24"/>
    </row>
    <row r="816" spans="4:4" ht="15.75" customHeight="1" x14ac:dyDescent="0.25">
      <c r="D816" s="24"/>
    </row>
    <row r="817" spans="4:4" ht="15.75" customHeight="1" x14ac:dyDescent="0.25">
      <c r="D817" s="24"/>
    </row>
    <row r="818" spans="4:4" ht="15.75" customHeight="1" x14ac:dyDescent="0.25">
      <c r="D818" s="24"/>
    </row>
    <row r="819" spans="4:4" ht="15.75" customHeight="1" x14ac:dyDescent="0.25">
      <c r="D819" s="24"/>
    </row>
    <row r="820" spans="4:4" ht="15.75" customHeight="1" x14ac:dyDescent="0.25">
      <c r="D820" s="24"/>
    </row>
    <row r="821" spans="4:4" ht="15.75" customHeight="1" x14ac:dyDescent="0.25">
      <c r="D821" s="24"/>
    </row>
    <row r="822" spans="4:4" ht="15.75" customHeight="1" x14ac:dyDescent="0.25">
      <c r="D822" s="24"/>
    </row>
    <row r="823" spans="4:4" ht="15.75" customHeight="1" x14ac:dyDescent="0.25">
      <c r="D823" s="24"/>
    </row>
    <row r="824" spans="4:4" ht="15.75" customHeight="1" x14ac:dyDescent="0.25">
      <c r="D824" s="24"/>
    </row>
    <row r="825" spans="4:4" ht="15.75" customHeight="1" x14ac:dyDescent="0.25">
      <c r="D825" s="24"/>
    </row>
    <row r="826" spans="4:4" ht="15.75" customHeight="1" x14ac:dyDescent="0.25">
      <c r="D826" s="24"/>
    </row>
    <row r="827" spans="4:4" ht="15.75" customHeight="1" x14ac:dyDescent="0.25">
      <c r="D827" s="24"/>
    </row>
    <row r="828" spans="4:4" ht="15.75" customHeight="1" x14ac:dyDescent="0.25">
      <c r="D828" s="24"/>
    </row>
    <row r="829" spans="4:4" ht="15.75" customHeight="1" x14ac:dyDescent="0.25">
      <c r="D829" s="24"/>
    </row>
    <row r="830" spans="4:4" ht="15.75" customHeight="1" x14ac:dyDescent="0.25">
      <c r="D830" s="24"/>
    </row>
    <row r="831" spans="4:4" ht="15.75" customHeight="1" x14ac:dyDescent="0.25">
      <c r="D831" s="24"/>
    </row>
    <row r="832" spans="4:4" ht="15.75" customHeight="1" x14ac:dyDescent="0.25">
      <c r="D832" s="24"/>
    </row>
    <row r="833" spans="4:4" ht="15.75" customHeight="1" x14ac:dyDescent="0.25">
      <c r="D833" s="24"/>
    </row>
    <row r="834" spans="4:4" ht="15.75" customHeight="1" x14ac:dyDescent="0.25">
      <c r="D834" s="24"/>
    </row>
    <row r="835" spans="4:4" ht="15.75" customHeight="1" x14ac:dyDescent="0.25">
      <c r="D835" s="24"/>
    </row>
    <row r="836" spans="4:4" ht="15.75" customHeight="1" x14ac:dyDescent="0.25">
      <c r="D836" s="24"/>
    </row>
    <row r="837" spans="4:4" ht="15.75" customHeight="1" x14ac:dyDescent="0.25">
      <c r="D837" s="24"/>
    </row>
    <row r="838" spans="4:4" ht="15.75" customHeight="1" x14ac:dyDescent="0.25">
      <c r="D838" s="24"/>
    </row>
    <row r="839" spans="4:4" ht="15.75" customHeight="1" x14ac:dyDescent="0.25">
      <c r="D839" s="24"/>
    </row>
    <row r="840" spans="4:4" ht="15.75" customHeight="1" x14ac:dyDescent="0.25">
      <c r="D840" s="24"/>
    </row>
    <row r="841" spans="4:4" ht="15.75" customHeight="1" x14ac:dyDescent="0.25">
      <c r="D841" s="24"/>
    </row>
    <row r="842" spans="4:4" ht="15.75" customHeight="1" x14ac:dyDescent="0.25">
      <c r="D842" s="24"/>
    </row>
    <row r="843" spans="4:4" ht="15.75" customHeight="1" x14ac:dyDescent="0.25">
      <c r="D843" s="24"/>
    </row>
    <row r="844" spans="4:4" ht="15.75" customHeight="1" x14ac:dyDescent="0.25">
      <c r="D844" s="24"/>
    </row>
    <row r="845" spans="4:4" ht="15.75" customHeight="1" x14ac:dyDescent="0.25">
      <c r="D845" s="24"/>
    </row>
    <row r="846" spans="4:4" ht="15.75" customHeight="1" x14ac:dyDescent="0.25">
      <c r="D846" s="24"/>
    </row>
    <row r="847" spans="4:4" ht="15.75" customHeight="1" x14ac:dyDescent="0.25">
      <c r="D847" s="24"/>
    </row>
    <row r="848" spans="4:4" ht="15.75" customHeight="1" x14ac:dyDescent="0.25">
      <c r="D848" s="24"/>
    </row>
    <row r="849" spans="4:4" ht="15.75" customHeight="1" x14ac:dyDescent="0.25">
      <c r="D849" s="24"/>
    </row>
    <row r="850" spans="4:4" ht="15.75" customHeight="1" x14ac:dyDescent="0.25">
      <c r="D850" s="24"/>
    </row>
    <row r="851" spans="4:4" ht="15.75" customHeight="1" x14ac:dyDescent="0.25">
      <c r="D851" s="24"/>
    </row>
    <row r="852" spans="4:4" ht="15.75" customHeight="1" x14ac:dyDescent="0.25">
      <c r="D852" s="24"/>
    </row>
    <row r="853" spans="4:4" ht="15.75" customHeight="1" x14ac:dyDescent="0.25">
      <c r="D853" s="24"/>
    </row>
    <row r="854" spans="4:4" ht="15.75" customHeight="1" x14ac:dyDescent="0.25">
      <c r="D854" s="24"/>
    </row>
    <row r="855" spans="4:4" ht="15.75" customHeight="1" x14ac:dyDescent="0.25">
      <c r="D855" s="24"/>
    </row>
    <row r="856" spans="4:4" ht="15.75" customHeight="1" x14ac:dyDescent="0.25">
      <c r="D856" s="24"/>
    </row>
    <row r="857" spans="4:4" ht="15.75" customHeight="1" x14ac:dyDescent="0.25">
      <c r="D857" s="24"/>
    </row>
    <row r="858" spans="4:4" ht="15.75" customHeight="1" x14ac:dyDescent="0.25">
      <c r="D858" s="24"/>
    </row>
    <row r="859" spans="4:4" ht="15.75" customHeight="1" x14ac:dyDescent="0.25">
      <c r="D859" s="24"/>
    </row>
    <row r="860" spans="4:4" ht="15.75" customHeight="1" x14ac:dyDescent="0.25">
      <c r="D860" s="24"/>
    </row>
    <row r="861" spans="4:4" ht="15.75" customHeight="1" x14ac:dyDescent="0.25">
      <c r="D861" s="24"/>
    </row>
    <row r="862" spans="4:4" ht="15.75" customHeight="1" x14ac:dyDescent="0.25">
      <c r="D862" s="24"/>
    </row>
    <row r="863" spans="4:4" ht="15.75" customHeight="1" x14ac:dyDescent="0.25">
      <c r="D863" s="24"/>
    </row>
    <row r="864" spans="4:4" ht="15.75" customHeight="1" x14ac:dyDescent="0.25">
      <c r="D864" s="24"/>
    </row>
    <row r="865" spans="4:4" ht="15.75" customHeight="1" x14ac:dyDescent="0.25">
      <c r="D865" s="24"/>
    </row>
    <row r="866" spans="4:4" ht="15.75" customHeight="1" x14ac:dyDescent="0.25">
      <c r="D866" s="24"/>
    </row>
    <row r="867" spans="4:4" ht="15.75" customHeight="1" x14ac:dyDescent="0.25">
      <c r="D867" s="24"/>
    </row>
    <row r="868" spans="4:4" ht="15.75" customHeight="1" x14ac:dyDescent="0.25">
      <c r="D868" s="24"/>
    </row>
    <row r="869" spans="4:4" ht="15.75" customHeight="1" x14ac:dyDescent="0.25">
      <c r="D869" s="24"/>
    </row>
    <row r="870" spans="4:4" ht="15.75" customHeight="1" x14ac:dyDescent="0.25">
      <c r="D870" s="24"/>
    </row>
    <row r="871" spans="4:4" ht="15.75" customHeight="1" x14ac:dyDescent="0.25">
      <c r="D871" s="24"/>
    </row>
    <row r="872" spans="4:4" ht="15.75" customHeight="1" x14ac:dyDescent="0.25">
      <c r="D872" s="24"/>
    </row>
    <row r="873" spans="4:4" ht="15.75" customHeight="1" x14ac:dyDescent="0.25">
      <c r="D873" s="24"/>
    </row>
    <row r="874" spans="4:4" ht="15.75" customHeight="1" x14ac:dyDescent="0.25">
      <c r="D874" s="24"/>
    </row>
    <row r="875" spans="4:4" ht="15.75" customHeight="1" x14ac:dyDescent="0.25">
      <c r="D875" s="24"/>
    </row>
    <row r="876" spans="4:4" ht="15.75" customHeight="1" x14ac:dyDescent="0.25">
      <c r="D876" s="24"/>
    </row>
    <row r="877" spans="4:4" ht="15.75" customHeight="1" x14ac:dyDescent="0.25">
      <c r="D877" s="24"/>
    </row>
    <row r="878" spans="4:4" ht="15.75" customHeight="1" x14ac:dyDescent="0.25">
      <c r="D878" s="24"/>
    </row>
    <row r="879" spans="4:4" ht="15.75" customHeight="1" x14ac:dyDescent="0.25">
      <c r="D879" s="24"/>
    </row>
    <row r="880" spans="4:4" ht="15.75" customHeight="1" x14ac:dyDescent="0.25">
      <c r="D880" s="24"/>
    </row>
    <row r="881" spans="4:4" ht="15.75" customHeight="1" x14ac:dyDescent="0.25">
      <c r="D881" s="24"/>
    </row>
    <row r="882" spans="4:4" ht="15.75" customHeight="1" x14ac:dyDescent="0.25">
      <c r="D882" s="24"/>
    </row>
    <row r="883" spans="4:4" ht="15.75" customHeight="1" x14ac:dyDescent="0.25">
      <c r="D883" s="24"/>
    </row>
    <row r="884" spans="4:4" ht="15.75" customHeight="1" x14ac:dyDescent="0.25">
      <c r="D884" s="24"/>
    </row>
    <row r="885" spans="4:4" ht="15.75" customHeight="1" x14ac:dyDescent="0.25">
      <c r="D885" s="24"/>
    </row>
    <row r="886" spans="4:4" ht="15.75" customHeight="1" x14ac:dyDescent="0.25">
      <c r="D886" s="24"/>
    </row>
    <row r="887" spans="4:4" ht="15.75" customHeight="1" x14ac:dyDescent="0.25">
      <c r="D887" s="24"/>
    </row>
    <row r="888" spans="4:4" ht="15.75" customHeight="1" x14ac:dyDescent="0.25">
      <c r="D888" s="24"/>
    </row>
    <row r="889" spans="4:4" ht="15.75" customHeight="1" x14ac:dyDescent="0.25">
      <c r="D889" s="24"/>
    </row>
    <row r="890" spans="4:4" ht="15.75" customHeight="1" x14ac:dyDescent="0.25">
      <c r="D890" s="24"/>
    </row>
    <row r="891" spans="4:4" ht="15.75" customHeight="1" x14ac:dyDescent="0.25">
      <c r="D891" s="24"/>
    </row>
    <row r="892" spans="4:4" ht="15.75" customHeight="1" x14ac:dyDescent="0.25">
      <c r="D892" s="24"/>
    </row>
    <row r="893" spans="4:4" ht="15.75" customHeight="1" x14ac:dyDescent="0.25">
      <c r="D893" s="24"/>
    </row>
    <row r="894" spans="4:4" ht="15.75" customHeight="1" x14ac:dyDescent="0.25">
      <c r="D894" s="24"/>
    </row>
    <row r="895" spans="4:4" ht="15.75" customHeight="1" x14ac:dyDescent="0.25">
      <c r="D895" s="24"/>
    </row>
    <row r="896" spans="4:4" ht="15.75" customHeight="1" x14ac:dyDescent="0.25">
      <c r="D896" s="24"/>
    </row>
    <row r="897" spans="4:4" ht="15.75" customHeight="1" x14ac:dyDescent="0.25">
      <c r="D897" s="24"/>
    </row>
    <row r="898" spans="4:4" ht="15.75" customHeight="1" x14ac:dyDescent="0.25">
      <c r="D898" s="24"/>
    </row>
    <row r="899" spans="4:4" ht="15.75" customHeight="1" x14ac:dyDescent="0.25">
      <c r="D899" s="24"/>
    </row>
    <row r="900" spans="4:4" ht="15.75" customHeight="1" x14ac:dyDescent="0.25">
      <c r="D900" s="24"/>
    </row>
    <row r="901" spans="4:4" ht="15.75" customHeight="1" x14ac:dyDescent="0.25">
      <c r="D901" s="24"/>
    </row>
    <row r="902" spans="4:4" ht="15.75" customHeight="1" x14ac:dyDescent="0.25">
      <c r="D902" s="24"/>
    </row>
    <row r="903" spans="4:4" ht="15.75" customHeight="1" x14ac:dyDescent="0.25">
      <c r="D903" s="24"/>
    </row>
    <row r="904" spans="4:4" ht="15.75" customHeight="1" x14ac:dyDescent="0.25">
      <c r="D904" s="24"/>
    </row>
    <row r="905" spans="4:4" ht="15.75" customHeight="1" x14ac:dyDescent="0.25">
      <c r="D905" s="24"/>
    </row>
    <row r="906" spans="4:4" ht="15.75" customHeight="1" x14ac:dyDescent="0.25">
      <c r="D906" s="24"/>
    </row>
    <row r="907" spans="4:4" ht="15.75" customHeight="1" x14ac:dyDescent="0.25">
      <c r="D907" s="24"/>
    </row>
    <row r="908" spans="4:4" ht="15.75" customHeight="1" x14ac:dyDescent="0.25">
      <c r="D908" s="24"/>
    </row>
    <row r="909" spans="4:4" ht="15.75" customHeight="1" x14ac:dyDescent="0.25">
      <c r="D909" s="24"/>
    </row>
    <row r="910" spans="4:4" ht="15.75" customHeight="1" x14ac:dyDescent="0.25">
      <c r="D910" s="24"/>
    </row>
    <row r="911" spans="4:4" ht="15.75" customHeight="1" x14ac:dyDescent="0.25">
      <c r="D911" s="24"/>
    </row>
    <row r="912" spans="4:4" ht="15.75" customHeight="1" x14ac:dyDescent="0.25">
      <c r="D912" s="24"/>
    </row>
    <row r="913" spans="4:4" ht="15.75" customHeight="1" x14ac:dyDescent="0.25">
      <c r="D913" s="24"/>
    </row>
    <row r="914" spans="4:4" ht="15.75" customHeight="1" x14ac:dyDescent="0.25">
      <c r="D914" s="24"/>
    </row>
    <row r="915" spans="4:4" ht="15.75" customHeight="1" x14ac:dyDescent="0.25">
      <c r="D915" s="24"/>
    </row>
    <row r="916" spans="4:4" ht="15.75" customHeight="1" x14ac:dyDescent="0.25">
      <c r="D916" s="24"/>
    </row>
    <row r="917" spans="4:4" ht="15.75" customHeight="1" x14ac:dyDescent="0.25">
      <c r="D917" s="24"/>
    </row>
    <row r="918" spans="4:4" ht="15.75" customHeight="1" x14ac:dyDescent="0.25">
      <c r="D918" s="24"/>
    </row>
    <row r="919" spans="4:4" ht="15.75" customHeight="1" x14ac:dyDescent="0.25">
      <c r="D919" s="24"/>
    </row>
    <row r="920" spans="4:4" ht="15.75" customHeight="1" x14ac:dyDescent="0.25">
      <c r="D920" s="24"/>
    </row>
    <row r="921" spans="4:4" ht="15.75" customHeight="1" x14ac:dyDescent="0.25">
      <c r="D921" s="24"/>
    </row>
    <row r="922" spans="4:4" ht="15.75" customHeight="1" x14ac:dyDescent="0.25">
      <c r="D922" s="24"/>
    </row>
    <row r="923" spans="4:4" ht="15.75" customHeight="1" x14ac:dyDescent="0.25">
      <c r="D923" s="24"/>
    </row>
    <row r="924" spans="4:4" ht="15.75" customHeight="1" x14ac:dyDescent="0.25">
      <c r="D924" s="24"/>
    </row>
    <row r="925" spans="4:4" ht="15.75" customHeight="1" x14ac:dyDescent="0.25">
      <c r="D925" s="24"/>
    </row>
    <row r="926" spans="4:4" ht="15.75" customHeight="1" x14ac:dyDescent="0.25">
      <c r="D926" s="24"/>
    </row>
    <row r="927" spans="4:4" ht="15.75" customHeight="1" x14ac:dyDescent="0.25">
      <c r="D927" s="24"/>
    </row>
    <row r="928" spans="4:4" ht="15.75" customHeight="1" x14ac:dyDescent="0.25">
      <c r="D928" s="24"/>
    </row>
    <row r="929" spans="4:4" ht="15.75" customHeight="1" x14ac:dyDescent="0.25">
      <c r="D929" s="24"/>
    </row>
    <row r="930" spans="4:4" ht="15.75" customHeight="1" x14ac:dyDescent="0.25">
      <c r="D930" s="24"/>
    </row>
    <row r="931" spans="4:4" ht="15.75" customHeight="1" x14ac:dyDescent="0.25">
      <c r="D931" s="24"/>
    </row>
    <row r="932" spans="4:4" ht="15.75" customHeight="1" x14ac:dyDescent="0.25">
      <c r="D932" s="24"/>
    </row>
    <row r="933" spans="4:4" ht="15.75" customHeight="1" x14ac:dyDescent="0.25">
      <c r="D933" s="24"/>
    </row>
    <row r="934" spans="4:4" ht="15.75" customHeight="1" x14ac:dyDescent="0.25">
      <c r="D934" s="24"/>
    </row>
    <row r="935" spans="4:4" ht="15.75" customHeight="1" x14ac:dyDescent="0.25">
      <c r="D935" s="24"/>
    </row>
    <row r="936" spans="4:4" ht="15.75" customHeight="1" x14ac:dyDescent="0.25">
      <c r="D936" s="24"/>
    </row>
    <row r="937" spans="4:4" ht="15.75" customHeight="1" x14ac:dyDescent="0.25">
      <c r="D937" s="24"/>
    </row>
    <row r="938" spans="4:4" ht="15.75" customHeight="1" x14ac:dyDescent="0.25">
      <c r="D938" s="24"/>
    </row>
    <row r="939" spans="4:4" ht="15.75" customHeight="1" x14ac:dyDescent="0.25">
      <c r="D939" s="24"/>
    </row>
    <row r="940" spans="4:4" ht="15.75" customHeight="1" x14ac:dyDescent="0.25">
      <c r="D940" s="24"/>
    </row>
    <row r="941" spans="4:4" ht="15.75" customHeight="1" x14ac:dyDescent="0.25">
      <c r="D941" s="24"/>
    </row>
    <row r="942" spans="4:4" ht="15.75" customHeight="1" x14ac:dyDescent="0.25">
      <c r="D942" s="24"/>
    </row>
    <row r="943" spans="4:4" ht="15.75" customHeight="1" x14ac:dyDescent="0.25">
      <c r="D943" s="24"/>
    </row>
    <row r="944" spans="4:4" ht="15.75" customHeight="1" x14ac:dyDescent="0.25">
      <c r="D944" s="24"/>
    </row>
    <row r="945" spans="4:4" ht="15.75" customHeight="1" x14ac:dyDescent="0.25">
      <c r="D945" s="24"/>
    </row>
    <row r="946" spans="4:4" ht="15.75" customHeight="1" x14ac:dyDescent="0.25">
      <c r="D946" s="24"/>
    </row>
    <row r="947" spans="4:4" ht="15.75" customHeight="1" x14ac:dyDescent="0.25">
      <c r="D947" s="24"/>
    </row>
    <row r="948" spans="4:4" ht="15.75" customHeight="1" x14ac:dyDescent="0.25">
      <c r="D948" s="24"/>
    </row>
    <row r="949" spans="4:4" ht="15.75" customHeight="1" x14ac:dyDescent="0.25">
      <c r="D949" s="24"/>
    </row>
    <row r="950" spans="4:4" ht="15.75" customHeight="1" x14ac:dyDescent="0.25">
      <c r="D950" s="24"/>
    </row>
    <row r="951" spans="4:4" ht="15.75" customHeight="1" x14ac:dyDescent="0.25">
      <c r="D951" s="24"/>
    </row>
    <row r="952" spans="4:4" ht="15.75" customHeight="1" x14ac:dyDescent="0.25">
      <c r="D952" s="24"/>
    </row>
    <row r="953" spans="4:4" ht="15.75" customHeight="1" x14ac:dyDescent="0.25">
      <c r="D953" s="24"/>
    </row>
    <row r="954" spans="4:4" ht="15.75" customHeight="1" x14ac:dyDescent="0.25">
      <c r="D954" s="24"/>
    </row>
    <row r="955" spans="4:4" ht="15.75" customHeight="1" x14ac:dyDescent="0.25">
      <c r="D955" s="24"/>
    </row>
    <row r="956" spans="4:4" ht="15.75" customHeight="1" x14ac:dyDescent="0.25">
      <c r="D956" s="24"/>
    </row>
    <row r="957" spans="4:4" ht="15.75" customHeight="1" x14ac:dyDescent="0.25">
      <c r="D957" s="24"/>
    </row>
    <row r="958" spans="4:4" ht="15.75" customHeight="1" x14ac:dyDescent="0.25">
      <c r="D958" s="24"/>
    </row>
    <row r="959" spans="4:4" ht="15.75" customHeight="1" x14ac:dyDescent="0.25">
      <c r="D959" s="24"/>
    </row>
    <row r="960" spans="4:4" ht="15.75" customHeight="1" x14ac:dyDescent="0.25">
      <c r="D960" s="24"/>
    </row>
    <row r="961" spans="4:4" ht="15.75" customHeight="1" x14ac:dyDescent="0.25">
      <c r="D961" s="24"/>
    </row>
    <row r="962" spans="4:4" ht="15.75" customHeight="1" x14ac:dyDescent="0.25">
      <c r="D962" s="24"/>
    </row>
    <row r="963" spans="4:4" ht="15.75" customHeight="1" x14ac:dyDescent="0.25">
      <c r="D963" s="24"/>
    </row>
    <row r="964" spans="4:4" ht="15.75" customHeight="1" x14ac:dyDescent="0.25">
      <c r="D964" s="24"/>
    </row>
    <row r="965" spans="4:4" ht="15.75" customHeight="1" x14ac:dyDescent="0.25">
      <c r="D965" s="24"/>
    </row>
    <row r="966" spans="4:4" ht="15.75" customHeight="1" x14ac:dyDescent="0.25">
      <c r="D966" s="24"/>
    </row>
    <row r="967" spans="4:4" ht="15.75" customHeight="1" x14ac:dyDescent="0.25">
      <c r="D967" s="24"/>
    </row>
    <row r="968" spans="4:4" ht="15.75" customHeight="1" x14ac:dyDescent="0.25">
      <c r="D968" s="24"/>
    </row>
    <row r="969" spans="4:4" ht="15.75" customHeight="1" x14ac:dyDescent="0.25">
      <c r="D969" s="24"/>
    </row>
    <row r="970" spans="4:4" ht="15.75" customHeight="1" x14ac:dyDescent="0.25">
      <c r="D970" s="24"/>
    </row>
    <row r="971" spans="4:4" ht="15.75" customHeight="1" x14ac:dyDescent="0.25">
      <c r="D971" s="24"/>
    </row>
    <row r="972" spans="4:4" ht="15.75" customHeight="1" x14ac:dyDescent="0.25">
      <c r="D972" s="24"/>
    </row>
    <row r="973" spans="4:4" ht="15.75" customHeight="1" x14ac:dyDescent="0.25">
      <c r="D973" s="24"/>
    </row>
    <row r="974" spans="4:4" ht="15.75" customHeight="1" x14ac:dyDescent="0.25">
      <c r="D974" s="24"/>
    </row>
    <row r="975" spans="4:4" ht="15.75" customHeight="1" x14ac:dyDescent="0.25">
      <c r="D975" s="24"/>
    </row>
    <row r="976" spans="4:4" ht="15.75" customHeight="1" x14ac:dyDescent="0.25">
      <c r="D976" s="24"/>
    </row>
    <row r="977" spans="4:4" ht="15.75" customHeight="1" x14ac:dyDescent="0.25">
      <c r="D977" s="24"/>
    </row>
    <row r="978" spans="4:4" ht="15.75" customHeight="1" x14ac:dyDescent="0.25">
      <c r="D978" s="24"/>
    </row>
    <row r="979" spans="4:4" ht="15.75" customHeight="1" x14ac:dyDescent="0.25">
      <c r="D979" s="24"/>
    </row>
    <row r="980" spans="4:4" ht="15.75" customHeight="1" x14ac:dyDescent="0.25">
      <c r="D980" s="24"/>
    </row>
    <row r="981" spans="4:4" ht="15.75" customHeight="1" x14ac:dyDescent="0.25">
      <c r="D981" s="24"/>
    </row>
    <row r="982" spans="4:4" ht="15.75" customHeight="1" x14ac:dyDescent="0.25">
      <c r="D982" s="24"/>
    </row>
    <row r="983" spans="4:4" ht="15.75" customHeight="1" x14ac:dyDescent="0.25">
      <c r="D983" s="24"/>
    </row>
    <row r="984" spans="4:4" ht="15.75" customHeight="1" x14ac:dyDescent="0.25">
      <c r="D984" s="24"/>
    </row>
    <row r="985" spans="4:4" ht="15.75" customHeight="1" x14ac:dyDescent="0.25">
      <c r="D985" s="24"/>
    </row>
    <row r="986" spans="4:4" ht="15.75" customHeight="1" x14ac:dyDescent="0.25">
      <c r="D986" s="24"/>
    </row>
    <row r="987" spans="4:4" ht="15.75" customHeight="1" x14ac:dyDescent="0.25">
      <c r="D987" s="24"/>
    </row>
    <row r="988" spans="4:4" ht="15.75" customHeight="1" x14ac:dyDescent="0.25">
      <c r="D988" s="24"/>
    </row>
    <row r="989" spans="4:4" ht="15.75" customHeight="1" x14ac:dyDescent="0.25">
      <c r="D989" s="24"/>
    </row>
    <row r="990" spans="4:4" ht="15.75" customHeight="1" x14ac:dyDescent="0.25">
      <c r="D990" s="24"/>
    </row>
    <row r="991" spans="4:4" ht="15.75" customHeight="1" x14ac:dyDescent="0.25">
      <c r="D991" s="24"/>
    </row>
    <row r="992" spans="4:4" ht="15.75" customHeight="1" x14ac:dyDescent="0.25">
      <c r="D992" s="24"/>
    </row>
    <row r="993" spans="4:4" ht="15.75" customHeight="1" x14ac:dyDescent="0.25">
      <c r="D993" s="24"/>
    </row>
    <row r="994" spans="4:4" ht="15.75" customHeight="1" x14ac:dyDescent="0.25">
      <c r="D994" s="24"/>
    </row>
    <row r="995" spans="4:4" ht="15.75" customHeight="1" x14ac:dyDescent="0.25">
      <c r="D995" s="24"/>
    </row>
    <row r="996" spans="4:4" ht="15.75" customHeight="1" x14ac:dyDescent="0.25">
      <c r="D996" s="24"/>
    </row>
    <row r="997" spans="4:4" ht="15.75" customHeight="1" x14ac:dyDescent="0.25">
      <c r="D997" s="24"/>
    </row>
    <row r="998" spans="4:4" ht="15.75" customHeight="1" x14ac:dyDescent="0.25">
      <c r="D998" s="24"/>
    </row>
    <row r="999" spans="4:4" ht="15.75" customHeight="1" x14ac:dyDescent="0.25">
      <c r="D999" s="24"/>
    </row>
    <row r="1000" spans="4:4" ht="15.75" customHeight="1" x14ac:dyDescent="0.25">
      <c r="D1000" s="24"/>
    </row>
  </sheetData>
  <sheetProtection algorithmName="SHA-512" hashValue="4UI1T3rtl+g3PL3eyEBtUL2MYOfynStcwNb/HKdIminoDLCvwgaDYQz+4qg7oc7dlhpYtan06EkUa0Pu068dow==" saltValue="Mix+VoogDBZfXGWr0RdKpw==" spinCount="100000" sheet="1" objects="1" scenarios="1"/>
  <phoneticPr fontId="38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Monthly 100% $1.0670</vt:lpstr>
      <vt:lpstr>Calc_Bridge_100% $1,0670</vt:lpstr>
      <vt:lpstr>Comments</vt:lpstr>
      <vt:lpstr>'Calc_Bridge_100% $1,0670'!Print_Area</vt:lpstr>
      <vt:lpstr>Comments!Print_Area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Bennin</dc:creator>
  <cp:lastModifiedBy>Horst Bennin</cp:lastModifiedBy>
  <cp:lastPrinted>2023-05-30T19:06:47Z</cp:lastPrinted>
  <dcterms:created xsi:type="dcterms:W3CDTF">2023-04-09T10:07:51Z</dcterms:created>
  <dcterms:modified xsi:type="dcterms:W3CDTF">2024-08-19T19:39:02Z</dcterms:modified>
</cp:coreProperties>
</file>